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12 мес.2023 года ВОДА" sheetId="4" r:id="rId1"/>
    <sheet name="12 мес.2023 года СТОКИ" sheetId="5" r:id="rId2"/>
  </sheets>
  <definedNames>
    <definedName name="_xlnm.Print_Area" localSheetId="0">'12 мес.2023 года ВОДА'!$A$1:$H$151</definedName>
    <definedName name="_xlnm.Print_Area" localSheetId="1">'12 мес.2023 года СТОКИ'!$A$1:$H$151</definedName>
  </definedNames>
  <calcPr calcId="125725"/>
</workbook>
</file>

<file path=xl/calcChain.xml><?xml version="1.0" encoding="utf-8"?>
<calcChain xmlns="http://schemas.openxmlformats.org/spreadsheetml/2006/main">
  <c r="D125" i="5"/>
  <c r="D120"/>
  <c r="F120" s="1"/>
  <c r="G119"/>
  <c r="F119"/>
  <c r="G118"/>
  <c r="F118"/>
  <c r="F117"/>
  <c r="D117"/>
  <c r="G117" s="1"/>
  <c r="G116"/>
  <c r="F116"/>
  <c r="G115"/>
  <c r="F115"/>
  <c r="G114"/>
  <c r="D114"/>
  <c r="F114" s="1"/>
  <c r="G113"/>
  <c r="F113"/>
  <c r="G112"/>
  <c r="F112"/>
  <c r="F111"/>
  <c r="F109"/>
  <c r="F108"/>
  <c r="E107"/>
  <c r="G107" s="1"/>
  <c r="D107"/>
  <c r="F107" s="1"/>
  <c r="E106"/>
  <c r="G106" s="1"/>
  <c r="D106"/>
  <c r="F106" s="1"/>
  <c r="G104"/>
  <c r="F104"/>
  <c r="G103"/>
  <c r="F103"/>
  <c r="G102"/>
  <c r="F102"/>
  <c r="E101"/>
  <c r="E105" s="1"/>
  <c r="G100"/>
  <c r="F100"/>
  <c r="G97"/>
  <c r="F97"/>
  <c r="G96"/>
  <c r="F96"/>
  <c r="G95"/>
  <c r="F95"/>
  <c r="G94"/>
  <c r="F94"/>
  <c r="G93"/>
  <c r="F93"/>
  <c r="G92"/>
  <c r="F92"/>
  <c r="G90"/>
  <c r="E90"/>
  <c r="F90" s="1"/>
  <c r="D90"/>
  <c r="G89"/>
  <c r="F89"/>
  <c r="G88"/>
  <c r="F88"/>
  <c r="G87"/>
  <c r="F87"/>
  <c r="G86"/>
  <c r="F86"/>
  <c r="G85"/>
  <c r="F85"/>
  <c r="G84"/>
  <c r="F84"/>
  <c r="G82"/>
  <c r="E82"/>
  <c r="F82" s="1"/>
  <c r="D82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F71"/>
  <c r="G69"/>
  <c r="E69"/>
  <c r="F69" s="1"/>
  <c r="D69"/>
  <c r="F68"/>
  <c r="F67"/>
  <c r="G66"/>
  <c r="F66"/>
  <c r="G65"/>
  <c r="F65"/>
  <c r="G64"/>
  <c r="F64"/>
  <c r="G63"/>
  <c r="F63"/>
  <c r="E61"/>
  <c r="F61" s="1"/>
  <c r="D61"/>
  <c r="G60"/>
  <c r="F60"/>
  <c r="G59"/>
  <c r="F59"/>
  <c r="G58"/>
  <c r="F58"/>
  <c r="G57"/>
  <c r="F57"/>
  <c r="E55"/>
  <c r="F55" s="1"/>
  <c r="D55"/>
  <c r="G54"/>
  <c r="F54"/>
  <c r="G53"/>
  <c r="F53"/>
  <c r="G52"/>
  <c r="F52"/>
  <c r="G51"/>
  <c r="F51"/>
  <c r="G50"/>
  <c r="F50"/>
  <c r="G49"/>
  <c r="F49"/>
  <c r="E47"/>
  <c r="F47" s="1"/>
  <c r="D47"/>
  <c r="E46"/>
  <c r="F46" s="1"/>
  <c r="D46"/>
  <c r="F45"/>
  <c r="F44"/>
  <c r="G43"/>
  <c r="F43"/>
  <c r="G42"/>
  <c r="F42"/>
  <c r="G41"/>
  <c r="F41"/>
  <c r="F40"/>
  <c r="G39"/>
  <c r="F39"/>
  <c r="G38"/>
  <c r="F38"/>
  <c r="G37"/>
  <c r="F37"/>
  <c r="E35"/>
  <c r="G35" s="1"/>
  <c r="D35"/>
  <c r="F35" s="1"/>
  <c r="G34"/>
  <c r="F34"/>
  <c r="G33"/>
  <c r="F33"/>
  <c r="F32"/>
  <c r="G31"/>
  <c r="F31"/>
  <c r="G30"/>
  <c r="F30"/>
  <c r="G29"/>
  <c r="F29"/>
  <c r="G28"/>
  <c r="F28"/>
  <c r="E26"/>
  <c r="E25"/>
  <c r="F25" s="1"/>
  <c r="G23"/>
  <c r="F23"/>
  <c r="G22"/>
  <c r="F22"/>
  <c r="G21"/>
  <c r="F21"/>
  <c r="G20"/>
  <c r="F20"/>
  <c r="G19"/>
  <c r="F19"/>
  <c r="G18"/>
  <c r="F18"/>
  <c r="E16"/>
  <c r="G16" s="1"/>
  <c r="D16"/>
  <c r="G15"/>
  <c r="F15"/>
  <c r="G14"/>
  <c r="F14"/>
  <c r="G13"/>
  <c r="F13"/>
  <c r="G12"/>
  <c r="F12"/>
  <c r="F11"/>
  <c r="G10"/>
  <c r="F10"/>
  <c r="G9"/>
  <c r="E9"/>
  <c r="F9" s="1"/>
  <c r="D9"/>
  <c r="G7"/>
  <c r="E7"/>
  <c r="F7" s="1"/>
  <c r="D7"/>
  <c r="D125" i="4"/>
  <c r="G120"/>
  <c r="F120"/>
  <c r="D120"/>
  <c r="G119"/>
  <c r="F119"/>
  <c r="G118"/>
  <c r="F118"/>
  <c r="G117"/>
  <c r="D117"/>
  <c r="F117" s="1"/>
  <c r="G116"/>
  <c r="F116"/>
  <c r="G115"/>
  <c r="F115"/>
  <c r="F114"/>
  <c r="D114"/>
  <c r="G114" s="1"/>
  <c r="G113"/>
  <c r="F113"/>
  <c r="G112"/>
  <c r="F112"/>
  <c r="F109"/>
  <c r="G108"/>
  <c r="F108"/>
  <c r="G107"/>
  <c r="E107"/>
  <c r="F107" s="1"/>
  <c r="D107"/>
  <c r="G106"/>
  <c r="E106"/>
  <c r="F106" s="1"/>
  <c r="D106"/>
  <c r="G104"/>
  <c r="G103"/>
  <c r="F103"/>
  <c r="G102"/>
  <c r="E101"/>
  <c r="E105" s="1"/>
  <c r="G100"/>
  <c r="F100"/>
  <c r="G97"/>
  <c r="F97"/>
  <c r="G96"/>
  <c r="F96"/>
  <c r="G95"/>
  <c r="F95"/>
  <c r="G94"/>
  <c r="F94"/>
  <c r="G93"/>
  <c r="F93"/>
  <c r="G92"/>
  <c r="F92"/>
  <c r="E90"/>
  <c r="D90"/>
  <c r="F90" s="1"/>
  <c r="G89"/>
  <c r="F89"/>
  <c r="G88"/>
  <c r="F88"/>
  <c r="G87"/>
  <c r="F87"/>
  <c r="G86"/>
  <c r="F86"/>
  <c r="G85"/>
  <c r="F85"/>
  <c r="G84"/>
  <c r="F84"/>
  <c r="F83"/>
  <c r="E82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F71"/>
  <c r="E69"/>
  <c r="F69" s="1"/>
  <c r="D69"/>
  <c r="F68"/>
  <c r="G67"/>
  <c r="F67"/>
  <c r="G66"/>
  <c r="F66"/>
  <c r="G65"/>
  <c r="F65"/>
  <c r="G64"/>
  <c r="F64"/>
  <c r="G63"/>
  <c r="F63"/>
  <c r="E61"/>
  <c r="D61"/>
  <c r="F61" s="1"/>
  <c r="G60"/>
  <c r="F60"/>
  <c r="G59"/>
  <c r="F59"/>
  <c r="G58"/>
  <c r="F58"/>
  <c r="G57"/>
  <c r="F57"/>
  <c r="F56"/>
  <c r="E55"/>
  <c r="F55" s="1"/>
  <c r="D55"/>
  <c r="G54"/>
  <c r="F54"/>
  <c r="G53"/>
  <c r="F53"/>
  <c r="G52"/>
  <c r="F52"/>
  <c r="G51"/>
  <c r="F51"/>
  <c r="G50"/>
  <c r="F50"/>
  <c r="G49"/>
  <c r="F49"/>
  <c r="E47"/>
  <c r="E46"/>
  <c r="F45"/>
  <c r="F44"/>
  <c r="G43"/>
  <c r="F43"/>
  <c r="G42"/>
  <c r="F42"/>
  <c r="G41"/>
  <c r="F41"/>
  <c r="G40"/>
  <c r="F40"/>
  <c r="G39"/>
  <c r="F39"/>
  <c r="G38"/>
  <c r="F38"/>
  <c r="G37"/>
  <c r="F37"/>
  <c r="E35"/>
  <c r="F35" s="1"/>
  <c r="D35"/>
  <c r="G34"/>
  <c r="F34"/>
  <c r="G33"/>
  <c r="F33"/>
  <c r="G32"/>
  <c r="F32"/>
  <c r="G31"/>
  <c r="F31"/>
  <c r="G30"/>
  <c r="F30"/>
  <c r="G29"/>
  <c r="F29"/>
  <c r="G28"/>
  <c r="F28"/>
  <c r="F27"/>
  <c r="D26"/>
  <c r="G25"/>
  <c r="F25"/>
  <c r="E25"/>
  <c r="G23"/>
  <c r="F23"/>
  <c r="G22"/>
  <c r="F22"/>
  <c r="G21"/>
  <c r="F21"/>
  <c r="G20"/>
  <c r="F20"/>
  <c r="G19"/>
  <c r="F19"/>
  <c r="G18"/>
  <c r="F18"/>
  <c r="G16"/>
  <c r="E16"/>
  <c r="F16" s="1"/>
  <c r="D16"/>
  <c r="G15"/>
  <c r="F15"/>
  <c r="G14"/>
  <c r="F14"/>
  <c r="G13"/>
  <c r="F13"/>
  <c r="G12"/>
  <c r="F12"/>
  <c r="F11"/>
  <c r="G10"/>
  <c r="F10"/>
  <c r="F9"/>
  <c r="E9"/>
  <c r="G9" s="1"/>
  <c r="D9"/>
  <c r="F7"/>
  <c r="E7"/>
  <c r="G7" s="1"/>
  <c r="D7"/>
  <c r="D6"/>
  <c r="D26" i="5" l="1"/>
  <c r="F26" s="1"/>
  <c r="E6"/>
  <c r="F16"/>
  <c r="G25"/>
  <c r="G26"/>
  <c r="G46"/>
  <c r="G47"/>
  <c r="G55"/>
  <c r="G61"/>
  <c r="G120"/>
  <c r="D47" i="4"/>
  <c r="G61"/>
  <c r="D82"/>
  <c r="F82" s="1"/>
  <c r="G90"/>
  <c r="G35"/>
  <c r="G47"/>
  <c r="G55"/>
  <c r="G69"/>
  <c r="G82"/>
  <c r="E26"/>
  <c r="D6" i="5" l="1"/>
  <c r="D98" s="1"/>
  <c r="D101" s="1"/>
  <c r="E98"/>
  <c r="F26" i="4"/>
  <c r="G26"/>
  <c r="E6"/>
  <c r="D46"/>
  <c r="F47"/>
  <c r="D105" i="5" l="1"/>
  <c r="F101"/>
  <c r="D110"/>
  <c r="G101"/>
  <c r="G98"/>
  <c r="E99"/>
  <c r="F98"/>
  <c r="G6"/>
  <c r="F6"/>
  <c r="E98" i="4"/>
  <c r="G6"/>
  <c r="F6"/>
  <c r="D98"/>
  <c r="D101" s="1"/>
  <c r="G46"/>
  <c r="F46"/>
  <c r="G105" i="5" l="1"/>
  <c r="F105"/>
  <c r="F99"/>
  <c r="G99"/>
  <c r="G110"/>
  <c r="F110"/>
  <c r="F98" i="4"/>
  <c r="G98"/>
  <c r="E99"/>
  <c r="D105"/>
  <c r="D110"/>
  <c r="G101"/>
  <c r="F101"/>
  <c r="F110" l="1"/>
  <c r="G110"/>
  <c r="F99"/>
  <c r="G99"/>
  <c r="G105"/>
  <c r="F105"/>
</calcChain>
</file>

<file path=xl/sharedStrings.xml><?xml version="1.0" encoding="utf-8"?>
<sst xmlns="http://schemas.openxmlformats.org/spreadsheetml/2006/main" count="838" uniqueCount="278">
  <si>
    <t>Отчет об исполнении тарифной сметы ТОО "Қызылжар су"</t>
  </si>
  <si>
    <t>на услугу по подаче воды по магистральным трубопроводам и распределительным сетям на 2023 год</t>
  </si>
  <si>
    <t>№ п\п</t>
  </si>
  <si>
    <t xml:space="preserve">Наименование показателей </t>
  </si>
  <si>
    <t xml:space="preserve">ед. изм. </t>
  </si>
  <si>
    <t>Предусмотрено в утвержденной тарифной смете</t>
  </si>
  <si>
    <t>Фактически сложившиеся показатели тарифной сметы</t>
  </si>
  <si>
    <t xml:space="preserve">отклонение </t>
  </si>
  <si>
    <t>Отклонение %</t>
  </si>
  <si>
    <t>Причины отклонения</t>
  </si>
  <si>
    <t>I</t>
  </si>
  <si>
    <t>Затраты на производство товаров и предоставление услуг, всего, в т.ч.</t>
  </si>
  <si>
    <t>тыс. тенге</t>
  </si>
  <si>
    <t>1</t>
  </si>
  <si>
    <t>Материальные затраты,</t>
  </si>
  <si>
    <t>в том числе:</t>
  </si>
  <si>
    <t>1.1</t>
  </si>
  <si>
    <t>сырье и материалы</t>
  </si>
  <si>
    <t>1.1.1</t>
  </si>
  <si>
    <t xml:space="preserve">      из них: хим. реагенты</t>
  </si>
  <si>
    <t>Фактический  расход химреагентов зависит от показателей исходной воды с р.Ишим.</t>
  </si>
  <si>
    <t>1.1.2</t>
  </si>
  <si>
    <t xml:space="preserve">                   уголь</t>
  </si>
  <si>
    <t>1.1.3</t>
  </si>
  <si>
    <t xml:space="preserve">                  з/части</t>
  </si>
  <si>
    <t>Для содержания автотранспортной и специальной техники в рабочем состоянии. Перерасход сложился за счет роста цен на запасные части.</t>
  </si>
  <si>
    <t>1.2</t>
  </si>
  <si>
    <t>ГСМ</t>
  </si>
  <si>
    <t>Перерасход получен в результате осуществления фактических затрат по данной статье в ходе производственной деятельности.</t>
  </si>
  <si>
    <t>1.3</t>
  </si>
  <si>
    <t>теплоэнергия</t>
  </si>
  <si>
    <t>Потребление теплоэнергии в целях производственной необходимости. Увеличение тарифа на тепло с 01.01.2023  года.</t>
  </si>
  <si>
    <t>1.4</t>
  </si>
  <si>
    <t xml:space="preserve">э/энергия </t>
  </si>
  <si>
    <t>В результате продолжения работы по модернизации старого оборудования на новое энергоэффективное, предприятие получило экономический эффект по энергосбережению на 14 323 тыс.тенге. Письмо государственного органа и местного исполнительного органа с информацией о внедрении субъектом более эффективных методов и технологий предоставления регулируемых услуг, № 36.6-10/271-И от 28.03.2024 года прилагается к отчету.</t>
  </si>
  <si>
    <t>2</t>
  </si>
  <si>
    <t>Затраты на оплату труда, всего</t>
  </si>
  <si>
    <t>2.1</t>
  </si>
  <si>
    <t>Заработная плата</t>
  </si>
  <si>
    <t xml:space="preserve">Перерасход получен в результате сверхурочных выплат по устранению аварии на водосетях города. Выплаты произвелись за счет экономии заработной платы административного персонала и службы сбыта. </t>
  </si>
  <si>
    <t>2.2</t>
  </si>
  <si>
    <t>Социальный налог, социальная отчисления</t>
  </si>
  <si>
    <t>2.3</t>
  </si>
  <si>
    <t>Обязательные пенсионные профессиональные взносы</t>
  </si>
  <si>
    <t>2.4</t>
  </si>
  <si>
    <t>обязательное социальное медицинское страхование</t>
  </si>
  <si>
    <t>3</t>
  </si>
  <si>
    <t>Амортизация</t>
  </si>
  <si>
    <t>Фактическая сумма амортизационных отчислений по итогам года с учетом приобретения активов и накопленной амортизации за год.</t>
  </si>
  <si>
    <t>4</t>
  </si>
  <si>
    <t>Ремонт, всего</t>
  </si>
  <si>
    <t>В связи с проведением работ по восстановлению и проведению текущего планового ремонта водопроводных сетей, не приводящего к увеличению стоимости ОС, ростом цен на материалы и услуги.</t>
  </si>
  <si>
    <t>4.1</t>
  </si>
  <si>
    <t xml:space="preserve">капитальный ремон, не приводящий к увеличению стоимости основных средст </t>
  </si>
  <si>
    <t>5</t>
  </si>
  <si>
    <t>Прочие затраты, всего</t>
  </si>
  <si>
    <t>5.1</t>
  </si>
  <si>
    <t>услуги связи</t>
  </si>
  <si>
    <t>Расходы произведены в соответствии с договором.</t>
  </si>
  <si>
    <t>5.2</t>
  </si>
  <si>
    <t>услуги охраны</t>
  </si>
  <si>
    <t>Расходы произведены в соответствии с договором</t>
  </si>
  <si>
    <t>5.3</t>
  </si>
  <si>
    <t>подготовка кадров</t>
  </si>
  <si>
    <t>В 2023 году проводилось первичное и вторичное обучение работников в области промышленной безопасности, а так же обучение сотрудников в области ОТ и ТБ.</t>
  </si>
  <si>
    <t>5.4</t>
  </si>
  <si>
    <t xml:space="preserve">охрана труда и ТБ </t>
  </si>
  <si>
    <t>Рост цен на материалы и услуги. В 4-ом квартале 2023 года был проведен обязательный медицинский осмотр сотрудников предприятия.</t>
  </si>
  <si>
    <t>5.5</t>
  </si>
  <si>
    <t>услуги по регулированию поверхностного стока</t>
  </si>
  <si>
    <t>Согласно заключенного договора на оказание услуг.</t>
  </si>
  <si>
    <t>5.6</t>
  </si>
  <si>
    <t>дезинфекция, дератизация производственных помещений,</t>
  </si>
  <si>
    <t>5.7</t>
  </si>
  <si>
    <t>обязательные виды страхования</t>
  </si>
  <si>
    <t>Проводилось страхование ГПО автовладельцев, а так же обязательное страхование ГПО владельцев объектов, владельцев автотранспорта, работодателя за жизнь и здоровье работников, обязательное экологическое страхование.</t>
  </si>
  <si>
    <t>5.8</t>
  </si>
  <si>
    <t xml:space="preserve">другие затраты </t>
  </si>
  <si>
    <t>5.8.1</t>
  </si>
  <si>
    <t xml:space="preserve"> в т.ч.: поверка средств измерения</t>
  </si>
  <si>
    <t>Изменение стоимости договоров в большую сторону, в связи с увеличением фактической стоимости за оказанные услуги.</t>
  </si>
  <si>
    <t>5.8.2</t>
  </si>
  <si>
    <t xml:space="preserve">             прочие цеховые материалы</t>
  </si>
  <si>
    <t>Расход материалов в связи с проведением мероприятий по ремонтной компании и подготовкой к отопительному сезону</t>
  </si>
  <si>
    <t>5.8.3</t>
  </si>
  <si>
    <t xml:space="preserve">проведение экспертизы для получения акта готовности к отопительному сезону </t>
  </si>
  <si>
    <t>5.8.4</t>
  </si>
  <si>
    <t>санитарно-гигиеническое и бактериологическое исследования</t>
  </si>
  <si>
    <t>5.8.5</t>
  </si>
  <si>
    <t>проездные</t>
  </si>
  <si>
    <t>5.8.6</t>
  </si>
  <si>
    <t>услуги по утилизации отходов</t>
  </si>
  <si>
    <t>Изменение стоимости договора в большую сторону, в связи с увеличением фактических объемов вывезенных отходов, а так же увеличением стоимости за оказанные услуги.</t>
  </si>
  <si>
    <t>5.9</t>
  </si>
  <si>
    <t>спец. одежда</t>
  </si>
  <si>
    <t xml:space="preserve">Списание спец.одежды производится по норме согласно Приказа «Об утверждении норм выдачи специальной одежды и других средств индивидуальной защиты работникам организаций различных видов экономической деятельности». </t>
  </si>
  <si>
    <t>5.10</t>
  </si>
  <si>
    <t>Услуги по биологической очистке сточных вод</t>
  </si>
  <si>
    <t>5.11</t>
  </si>
  <si>
    <t>Услуги по проведению энергетического аудита</t>
  </si>
  <si>
    <t>II</t>
  </si>
  <si>
    <t>Расходы периода, всего</t>
  </si>
  <si>
    <t>6</t>
  </si>
  <si>
    <t>Общие и административные, всего</t>
  </si>
  <si>
    <t>6.1</t>
  </si>
  <si>
    <t>З/плата адм.персонала</t>
  </si>
  <si>
    <t>Экономия по данной статье направлена на выплату заработной платы производственного персонала.</t>
  </si>
  <si>
    <t>6.2</t>
  </si>
  <si>
    <t>6.3</t>
  </si>
  <si>
    <t xml:space="preserve">обязательное  социальное медицинское страхование </t>
  </si>
  <si>
    <t>6.4</t>
  </si>
  <si>
    <t>Услуги банка, сберкасс</t>
  </si>
  <si>
    <t>Сумма затрат сложилась из фактических расходов предприятия по введению банковских операций.</t>
  </si>
  <si>
    <t>6.5</t>
  </si>
  <si>
    <t>6.6</t>
  </si>
  <si>
    <t>Расходы на содержание и обслуживание технических средств управления, узлов связи, выч. техники и т.д.</t>
  </si>
  <si>
    <t>По фактическим затратам, в связи с производственной необходимостью.</t>
  </si>
  <si>
    <t>6.7</t>
  </si>
  <si>
    <t>Коммунальные услуги</t>
  </si>
  <si>
    <t>6.7.1</t>
  </si>
  <si>
    <t xml:space="preserve">теплоэнергия </t>
  </si>
  <si>
    <t>Увеличение тарифа на тепло с 01.01.2023  года.</t>
  </si>
  <si>
    <t>6.7.2</t>
  </si>
  <si>
    <t>э/энергия</t>
  </si>
  <si>
    <t>Увеличение тарифа на электроэнергию с 11.09.2023  года.</t>
  </si>
  <si>
    <t>6.8</t>
  </si>
  <si>
    <t>Командировочные расходы</t>
  </si>
  <si>
    <t>Командировки производятся в соответствии с правилами о служебных командировках, в целях производственной необходимости.</t>
  </si>
  <si>
    <t>6.9</t>
  </si>
  <si>
    <t>Услуги связи</t>
  </si>
  <si>
    <t>6.10</t>
  </si>
  <si>
    <t>Налоги</t>
  </si>
  <si>
    <t>6.10.1</t>
  </si>
  <si>
    <t>земельный налог, плата за пользование земельными участками</t>
  </si>
  <si>
    <t>6.10.2</t>
  </si>
  <si>
    <t>имущественный</t>
  </si>
  <si>
    <t>6.10.3</t>
  </si>
  <si>
    <t>плата за эмиссии в окружающую среду</t>
  </si>
  <si>
    <t>6.10.4</t>
  </si>
  <si>
    <t>транспортный</t>
  </si>
  <si>
    <t>6.10.5</t>
  </si>
  <si>
    <t>плата за пользование водными ресурсами</t>
  </si>
  <si>
    <t>6.10.6</t>
  </si>
  <si>
    <t>р/частоты</t>
  </si>
  <si>
    <t>6.11</t>
  </si>
  <si>
    <t xml:space="preserve">Прочие расходы </t>
  </si>
  <si>
    <t>6.11.1</t>
  </si>
  <si>
    <t>6.11.2</t>
  </si>
  <si>
    <t>канцелярские товары</t>
  </si>
  <si>
    <t>Фактический расход затрат осуществлялся в связи с производственной необходимостью.</t>
  </si>
  <si>
    <t>6.11.3</t>
  </si>
  <si>
    <t>содержание служ.транспорта</t>
  </si>
  <si>
    <t>В связи с проведением  работ по модернизации, реконструкции и капитальному ремонту сетей на участках города.</t>
  </si>
  <si>
    <t>6.11.4</t>
  </si>
  <si>
    <t>информационные услуги и программное обеспечение</t>
  </si>
  <si>
    <t>Сумма затрат сложилась из фактических расходов предприятия на услуги по использованию веб-портала государственных закупок, услуги и работы по разработке и  модернизации программного обеспечения, услуги по предоставлению доступа к информационным ресурсам, находящимся в сети интернет - ИС Параграф, а так же настройка и сопровождение программного обеспечения 1С, а так же мониторинг событий информационной безопасности, приобретение лицензии на сервер предприятия.</t>
  </si>
  <si>
    <t>6.11.6</t>
  </si>
  <si>
    <t>почтовые расходы</t>
  </si>
  <si>
    <t>Фактические затраты осуществлены в связи с производственной необходимостью и соблюдением документооборота согласно законодательства.</t>
  </si>
  <si>
    <t>6.11.8</t>
  </si>
  <si>
    <t>изготовление паспорта инвентаризации парниковых газов</t>
  </si>
  <si>
    <t>Договор был выполнен в полном объеме</t>
  </si>
  <si>
    <t>6.11.9</t>
  </si>
  <si>
    <t>периодическая печать</t>
  </si>
  <si>
    <t xml:space="preserve">Фактические затраты осуществлены в связи с требованиями норм законодательства. Увеличение стоимости ежегодной подписки на периодические издания. </t>
  </si>
  <si>
    <t>6.11.11</t>
  </si>
  <si>
    <t>природоохранные мероприятия, изготовление отчета  ПЭК</t>
  </si>
  <si>
    <t>Плата за услуги производилась в соответствии с договором.</t>
  </si>
  <si>
    <t>6.11.12</t>
  </si>
  <si>
    <t>приобретение правоустанавливающих и идентификационных  документов на недвижимое имущество</t>
  </si>
  <si>
    <t>Договор был выполнен в полном объеме.</t>
  </si>
  <si>
    <t>6.11.13</t>
  </si>
  <si>
    <t>Техническая экспертиза выполнения утвержденной инвестиционной программы</t>
  </si>
  <si>
    <t>Переоценка основных средств</t>
  </si>
  <si>
    <t>7</t>
  </si>
  <si>
    <t>Расходы на содержание службы сбыта, всего</t>
  </si>
  <si>
    <t>7.1</t>
  </si>
  <si>
    <t>7.2</t>
  </si>
  <si>
    <t>7.3</t>
  </si>
  <si>
    <t>7.4</t>
  </si>
  <si>
    <t>Расходы на оформление квитанций</t>
  </si>
  <si>
    <t>Фактические затраты осуществлены в связи с производственной необходимостью.</t>
  </si>
  <si>
    <t>7.5</t>
  </si>
  <si>
    <t>7.6</t>
  </si>
  <si>
    <t>Проездные</t>
  </si>
  <si>
    <t>7.7</t>
  </si>
  <si>
    <t>Прочие</t>
  </si>
  <si>
    <t>7.7.1</t>
  </si>
  <si>
    <t>7.7.2</t>
  </si>
  <si>
    <t>7.7.3</t>
  </si>
  <si>
    <t>7.7.4</t>
  </si>
  <si>
    <t>опломбировка приборов учета воды</t>
  </si>
  <si>
    <t>7.7.6</t>
  </si>
  <si>
    <t>Расходы на единый информационно-расчетный центр (ЕИРЦ)</t>
  </si>
  <si>
    <t>8</t>
  </si>
  <si>
    <t>Расходы на выплату вознаграждений (ЕБРР)</t>
  </si>
  <si>
    <t>Выплата процентов производится согласно графиков платежей к кредитным договорам</t>
  </si>
  <si>
    <t>III</t>
  </si>
  <si>
    <t>Всего затрат</t>
  </si>
  <si>
    <t>IV</t>
  </si>
  <si>
    <t>Доход</t>
  </si>
  <si>
    <t>V</t>
  </si>
  <si>
    <t>Регулируемая база задействованных активов (РБА)</t>
  </si>
  <si>
    <t>VI</t>
  </si>
  <si>
    <t>Всего доходов</t>
  </si>
  <si>
    <t>Необоснованный доход за 2021 год</t>
  </si>
  <si>
    <t>Необоснованный доход за 2022 год</t>
  </si>
  <si>
    <t>Необоснованный доход за 2023 год</t>
  </si>
  <si>
    <t>Всего доходов за минусом необоснованного дохода</t>
  </si>
  <si>
    <t>VII</t>
  </si>
  <si>
    <t>Объемы оказываемых услуг</t>
  </si>
  <si>
    <t>тыс. м3</t>
  </si>
  <si>
    <t>VIII</t>
  </si>
  <si>
    <t>Нормативные потери</t>
  </si>
  <si>
    <t>%</t>
  </si>
  <si>
    <t>IX</t>
  </si>
  <si>
    <t xml:space="preserve">Тариф </t>
  </si>
  <si>
    <t>тенге/м3</t>
  </si>
  <si>
    <t>тарифы по группам потребителей:</t>
  </si>
  <si>
    <t>I группа - физические лица, относящиеся к группе население, физические лица, пользующиеся водой через садоводческие общества</t>
  </si>
  <si>
    <r>
      <t>тыс.м</t>
    </r>
    <r>
      <rPr>
        <vertAlign val="superscript"/>
        <sz val="10"/>
        <rFont val="Times New Roman"/>
        <family val="1"/>
        <charset val="204"/>
      </rPr>
      <t>3</t>
    </r>
  </si>
  <si>
    <t>тыс.тенге</t>
  </si>
  <si>
    <r>
      <t>тенге/м</t>
    </r>
    <r>
      <rPr>
        <vertAlign val="superscript"/>
        <sz val="10"/>
        <rFont val="Times New Roman"/>
        <family val="1"/>
        <charset val="204"/>
      </rPr>
      <t>3</t>
    </r>
  </si>
  <si>
    <t>II группа -  организации, содержащиеся за счет бюджета</t>
  </si>
  <si>
    <t>III группа - юридические лица,  прочие потребители</t>
  </si>
  <si>
    <t>тыс.м3</t>
  </si>
  <si>
    <t>Справочно.</t>
  </si>
  <si>
    <t xml:space="preserve">№ п/п </t>
  </si>
  <si>
    <t>Наименование показателей</t>
  </si>
  <si>
    <t xml:space="preserve">Ед. изм. </t>
  </si>
  <si>
    <t xml:space="preserve">Среднесписочная численность работников, всего </t>
  </si>
  <si>
    <t xml:space="preserve">человек </t>
  </si>
  <si>
    <t xml:space="preserve">в том числе: </t>
  </si>
  <si>
    <t>9.1</t>
  </si>
  <si>
    <t xml:space="preserve">производственного персонала </t>
  </si>
  <si>
    <t>9.2</t>
  </si>
  <si>
    <t xml:space="preserve">административного персонала </t>
  </si>
  <si>
    <t>9.3</t>
  </si>
  <si>
    <t>служба сбыта</t>
  </si>
  <si>
    <t>10</t>
  </si>
  <si>
    <t xml:space="preserve">Среднемесячная заработная плата, всего </t>
  </si>
  <si>
    <t>тенге</t>
  </si>
  <si>
    <t>10.1</t>
  </si>
  <si>
    <t>10.2</t>
  </si>
  <si>
    <t>10.3</t>
  </si>
  <si>
    <t>11</t>
  </si>
  <si>
    <t xml:space="preserve">Капитальный ремонт, приводящий к увеличению стоимости основных средств </t>
  </si>
  <si>
    <t xml:space="preserve">тыс. тенге </t>
  </si>
  <si>
    <t>12</t>
  </si>
  <si>
    <t xml:space="preserve">Затраты, осуществляемые за счет прибыли </t>
  </si>
  <si>
    <t>12.1</t>
  </si>
  <si>
    <t xml:space="preserve">в.т.ч. на Инвестиционную программу </t>
  </si>
  <si>
    <t>12.2</t>
  </si>
  <si>
    <t>возврат заемных средст</t>
  </si>
  <si>
    <t>13</t>
  </si>
  <si>
    <t xml:space="preserve">Текущий (планово-предупредительный) ремонт, выполняемый хозяйственным способом </t>
  </si>
  <si>
    <t>13.1</t>
  </si>
  <si>
    <t xml:space="preserve">материалы на ремонт </t>
  </si>
  <si>
    <t>13.2</t>
  </si>
  <si>
    <t xml:space="preserve">заработная плата </t>
  </si>
  <si>
    <t>13.3</t>
  </si>
  <si>
    <t xml:space="preserve">социальный налог </t>
  </si>
  <si>
    <t>Адрес: г.Петпропавловск, пр.Кировский 2</t>
  </si>
  <si>
    <t>приемная тел. 53-59-96</t>
  </si>
  <si>
    <t>эл.почта: petropavlsu@mail.ru</t>
  </si>
  <si>
    <t>исп. ПЭО т.53-59-97</t>
  </si>
  <si>
    <t xml:space="preserve">Генеральный директор ТОО "Кызылжар су"                                </t>
  </si>
  <si>
    <t>Султанов Ж.Х.</t>
  </si>
  <si>
    <t>Ж.Х. Султанов</t>
  </si>
  <si>
    <t>29.04.2024 г.</t>
  </si>
  <si>
    <t>на услуги по отводу и очистке сточных вод на 2023 год</t>
  </si>
  <si>
    <t>отклонение %</t>
  </si>
  <si>
    <t>Расход химреактивов производится на основании количества проведенных анализов исследования сточных вод, согласно экологического законодательства и требования СанПин. И изменения цен на химреактивы.</t>
  </si>
  <si>
    <t>Перерасход получен в результате осуществления фактических затрат по данной статье в ходе производственной деятельности</t>
  </si>
  <si>
    <t xml:space="preserve">В результате продолжения работы по модернизации старого оборудования на новое энергоэффективное, предприятие получило экономический эффект по энергосбережению на 21 969 тыс.тенге. Письмо государственного органа и местного исполнительного органа с информацией о внедрении субъектом более эффективных методов и технологий предоставления регулируемых услуг, № 36.6-10/271-И от 28.03.2024 года прилагается к отчету. </t>
  </si>
  <si>
    <t>Перерасход получен в результате сверхурочных выплат по устранению аварии на водосетях города. Выплаты произвелись за счет экономии заработной платы административного персонала и службы сбыта.</t>
  </si>
  <si>
    <t>Произведены дополнительные затраты для обеспечения жизнедеятельности хлореллы.</t>
  </si>
  <si>
    <t>Увеличение тарифа на электроэнергию с 11.09.2023  года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</si>
</sst>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00"/>
  </numFmts>
  <fonts count="25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</cellStyleXfs>
  <cellXfs count="8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vertical="center"/>
    </xf>
    <xf numFmtId="164" fontId="9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9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16" fillId="0" borderId="0" xfId="1" applyFont="1" applyFill="1" applyAlignment="1" applyProtection="1"/>
    <xf numFmtId="0" fontId="17" fillId="0" borderId="0" xfId="0" applyFont="1" applyFill="1"/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/>
    </xf>
    <xf numFmtId="0" fontId="3" fillId="0" borderId="0" xfId="0" applyFont="1" applyAlignment="1">
      <alignment horizontal="justify"/>
    </xf>
    <xf numFmtId="0" fontId="10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justify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opavlsu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tropavls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55"/>
  <sheetViews>
    <sheetView view="pageBreakPreview" zoomScaleNormal="100" zoomScaleSheetLayoutView="100" workbookViewId="0">
      <selection activeCell="D6" sqref="D6"/>
    </sheetView>
  </sheetViews>
  <sheetFormatPr defaultRowHeight="15"/>
  <cols>
    <col min="1" max="1" width="7.42578125" style="1" customWidth="1"/>
    <col min="2" max="2" width="33.7109375" style="2" customWidth="1"/>
    <col min="3" max="3" width="10.85546875" style="2" customWidth="1"/>
    <col min="4" max="5" width="19.7109375" style="2" customWidth="1"/>
    <col min="6" max="6" width="11.7109375" style="2" hidden="1" customWidth="1"/>
    <col min="7" max="7" width="11.7109375" style="2" customWidth="1"/>
    <col min="8" max="8" width="27.85546875" style="4" customWidth="1"/>
    <col min="9" max="256" width="9.140625" style="4"/>
    <col min="257" max="257" width="7.42578125" style="4" customWidth="1"/>
    <col min="258" max="258" width="33.7109375" style="4" customWidth="1"/>
    <col min="259" max="259" width="10.85546875" style="4" customWidth="1"/>
    <col min="260" max="261" width="19.7109375" style="4" customWidth="1"/>
    <col min="262" max="262" width="0" style="4" hidden="1" customWidth="1"/>
    <col min="263" max="263" width="11.7109375" style="4" customWidth="1"/>
    <col min="264" max="264" width="27.85546875" style="4" customWidth="1"/>
    <col min="265" max="512" width="9.140625" style="4"/>
    <col min="513" max="513" width="7.42578125" style="4" customWidth="1"/>
    <col min="514" max="514" width="33.7109375" style="4" customWidth="1"/>
    <col min="515" max="515" width="10.85546875" style="4" customWidth="1"/>
    <col min="516" max="517" width="19.7109375" style="4" customWidth="1"/>
    <col min="518" max="518" width="0" style="4" hidden="1" customWidth="1"/>
    <col min="519" max="519" width="11.7109375" style="4" customWidth="1"/>
    <col min="520" max="520" width="27.85546875" style="4" customWidth="1"/>
    <col min="521" max="768" width="9.140625" style="4"/>
    <col min="769" max="769" width="7.42578125" style="4" customWidth="1"/>
    <col min="770" max="770" width="33.7109375" style="4" customWidth="1"/>
    <col min="771" max="771" width="10.85546875" style="4" customWidth="1"/>
    <col min="772" max="773" width="19.7109375" style="4" customWidth="1"/>
    <col min="774" max="774" width="0" style="4" hidden="1" customWidth="1"/>
    <col min="775" max="775" width="11.7109375" style="4" customWidth="1"/>
    <col min="776" max="776" width="27.85546875" style="4" customWidth="1"/>
    <col min="777" max="1024" width="9.140625" style="4"/>
    <col min="1025" max="1025" width="7.42578125" style="4" customWidth="1"/>
    <col min="1026" max="1026" width="33.7109375" style="4" customWidth="1"/>
    <col min="1027" max="1027" width="10.85546875" style="4" customWidth="1"/>
    <col min="1028" max="1029" width="19.7109375" style="4" customWidth="1"/>
    <col min="1030" max="1030" width="0" style="4" hidden="1" customWidth="1"/>
    <col min="1031" max="1031" width="11.7109375" style="4" customWidth="1"/>
    <col min="1032" max="1032" width="27.85546875" style="4" customWidth="1"/>
    <col min="1033" max="1280" width="9.140625" style="4"/>
    <col min="1281" max="1281" width="7.42578125" style="4" customWidth="1"/>
    <col min="1282" max="1282" width="33.7109375" style="4" customWidth="1"/>
    <col min="1283" max="1283" width="10.85546875" style="4" customWidth="1"/>
    <col min="1284" max="1285" width="19.7109375" style="4" customWidth="1"/>
    <col min="1286" max="1286" width="0" style="4" hidden="1" customWidth="1"/>
    <col min="1287" max="1287" width="11.7109375" style="4" customWidth="1"/>
    <col min="1288" max="1288" width="27.85546875" style="4" customWidth="1"/>
    <col min="1289" max="1536" width="9.140625" style="4"/>
    <col min="1537" max="1537" width="7.42578125" style="4" customWidth="1"/>
    <col min="1538" max="1538" width="33.7109375" style="4" customWidth="1"/>
    <col min="1539" max="1539" width="10.85546875" style="4" customWidth="1"/>
    <col min="1540" max="1541" width="19.7109375" style="4" customWidth="1"/>
    <col min="1542" max="1542" width="0" style="4" hidden="1" customWidth="1"/>
    <col min="1543" max="1543" width="11.7109375" style="4" customWidth="1"/>
    <col min="1544" max="1544" width="27.85546875" style="4" customWidth="1"/>
    <col min="1545" max="1792" width="9.140625" style="4"/>
    <col min="1793" max="1793" width="7.42578125" style="4" customWidth="1"/>
    <col min="1794" max="1794" width="33.7109375" style="4" customWidth="1"/>
    <col min="1795" max="1795" width="10.85546875" style="4" customWidth="1"/>
    <col min="1796" max="1797" width="19.7109375" style="4" customWidth="1"/>
    <col min="1798" max="1798" width="0" style="4" hidden="1" customWidth="1"/>
    <col min="1799" max="1799" width="11.7109375" style="4" customWidth="1"/>
    <col min="1800" max="1800" width="27.85546875" style="4" customWidth="1"/>
    <col min="1801" max="2048" width="9.140625" style="4"/>
    <col min="2049" max="2049" width="7.42578125" style="4" customWidth="1"/>
    <col min="2050" max="2050" width="33.7109375" style="4" customWidth="1"/>
    <col min="2051" max="2051" width="10.85546875" style="4" customWidth="1"/>
    <col min="2052" max="2053" width="19.7109375" style="4" customWidth="1"/>
    <col min="2054" max="2054" width="0" style="4" hidden="1" customWidth="1"/>
    <col min="2055" max="2055" width="11.7109375" style="4" customWidth="1"/>
    <col min="2056" max="2056" width="27.85546875" style="4" customWidth="1"/>
    <col min="2057" max="2304" width="9.140625" style="4"/>
    <col min="2305" max="2305" width="7.42578125" style="4" customWidth="1"/>
    <col min="2306" max="2306" width="33.7109375" style="4" customWidth="1"/>
    <col min="2307" max="2307" width="10.85546875" style="4" customWidth="1"/>
    <col min="2308" max="2309" width="19.7109375" style="4" customWidth="1"/>
    <col min="2310" max="2310" width="0" style="4" hidden="1" customWidth="1"/>
    <col min="2311" max="2311" width="11.7109375" style="4" customWidth="1"/>
    <col min="2312" max="2312" width="27.85546875" style="4" customWidth="1"/>
    <col min="2313" max="2560" width="9.140625" style="4"/>
    <col min="2561" max="2561" width="7.42578125" style="4" customWidth="1"/>
    <col min="2562" max="2562" width="33.7109375" style="4" customWidth="1"/>
    <col min="2563" max="2563" width="10.85546875" style="4" customWidth="1"/>
    <col min="2564" max="2565" width="19.7109375" style="4" customWidth="1"/>
    <col min="2566" max="2566" width="0" style="4" hidden="1" customWidth="1"/>
    <col min="2567" max="2567" width="11.7109375" style="4" customWidth="1"/>
    <col min="2568" max="2568" width="27.85546875" style="4" customWidth="1"/>
    <col min="2569" max="2816" width="9.140625" style="4"/>
    <col min="2817" max="2817" width="7.42578125" style="4" customWidth="1"/>
    <col min="2818" max="2818" width="33.7109375" style="4" customWidth="1"/>
    <col min="2819" max="2819" width="10.85546875" style="4" customWidth="1"/>
    <col min="2820" max="2821" width="19.7109375" style="4" customWidth="1"/>
    <col min="2822" max="2822" width="0" style="4" hidden="1" customWidth="1"/>
    <col min="2823" max="2823" width="11.7109375" style="4" customWidth="1"/>
    <col min="2824" max="2824" width="27.85546875" style="4" customWidth="1"/>
    <col min="2825" max="3072" width="9.140625" style="4"/>
    <col min="3073" max="3073" width="7.42578125" style="4" customWidth="1"/>
    <col min="3074" max="3074" width="33.7109375" style="4" customWidth="1"/>
    <col min="3075" max="3075" width="10.85546875" style="4" customWidth="1"/>
    <col min="3076" max="3077" width="19.7109375" style="4" customWidth="1"/>
    <col min="3078" max="3078" width="0" style="4" hidden="1" customWidth="1"/>
    <col min="3079" max="3079" width="11.7109375" style="4" customWidth="1"/>
    <col min="3080" max="3080" width="27.85546875" style="4" customWidth="1"/>
    <col min="3081" max="3328" width="9.140625" style="4"/>
    <col min="3329" max="3329" width="7.42578125" style="4" customWidth="1"/>
    <col min="3330" max="3330" width="33.7109375" style="4" customWidth="1"/>
    <col min="3331" max="3331" width="10.85546875" style="4" customWidth="1"/>
    <col min="3332" max="3333" width="19.7109375" style="4" customWidth="1"/>
    <col min="3334" max="3334" width="0" style="4" hidden="1" customWidth="1"/>
    <col min="3335" max="3335" width="11.7109375" style="4" customWidth="1"/>
    <col min="3336" max="3336" width="27.85546875" style="4" customWidth="1"/>
    <col min="3337" max="3584" width="9.140625" style="4"/>
    <col min="3585" max="3585" width="7.42578125" style="4" customWidth="1"/>
    <col min="3586" max="3586" width="33.7109375" style="4" customWidth="1"/>
    <col min="3587" max="3587" width="10.85546875" style="4" customWidth="1"/>
    <col min="3588" max="3589" width="19.7109375" style="4" customWidth="1"/>
    <col min="3590" max="3590" width="0" style="4" hidden="1" customWidth="1"/>
    <col min="3591" max="3591" width="11.7109375" style="4" customWidth="1"/>
    <col min="3592" max="3592" width="27.85546875" style="4" customWidth="1"/>
    <col min="3593" max="3840" width="9.140625" style="4"/>
    <col min="3841" max="3841" width="7.42578125" style="4" customWidth="1"/>
    <col min="3842" max="3842" width="33.7109375" style="4" customWidth="1"/>
    <col min="3843" max="3843" width="10.85546875" style="4" customWidth="1"/>
    <col min="3844" max="3845" width="19.7109375" style="4" customWidth="1"/>
    <col min="3846" max="3846" width="0" style="4" hidden="1" customWidth="1"/>
    <col min="3847" max="3847" width="11.7109375" style="4" customWidth="1"/>
    <col min="3848" max="3848" width="27.85546875" style="4" customWidth="1"/>
    <col min="3849" max="4096" width="9.140625" style="4"/>
    <col min="4097" max="4097" width="7.42578125" style="4" customWidth="1"/>
    <col min="4098" max="4098" width="33.7109375" style="4" customWidth="1"/>
    <col min="4099" max="4099" width="10.85546875" style="4" customWidth="1"/>
    <col min="4100" max="4101" width="19.7109375" style="4" customWidth="1"/>
    <col min="4102" max="4102" width="0" style="4" hidden="1" customWidth="1"/>
    <col min="4103" max="4103" width="11.7109375" style="4" customWidth="1"/>
    <col min="4104" max="4104" width="27.85546875" style="4" customWidth="1"/>
    <col min="4105" max="4352" width="9.140625" style="4"/>
    <col min="4353" max="4353" width="7.42578125" style="4" customWidth="1"/>
    <col min="4354" max="4354" width="33.7109375" style="4" customWidth="1"/>
    <col min="4355" max="4355" width="10.85546875" style="4" customWidth="1"/>
    <col min="4356" max="4357" width="19.7109375" style="4" customWidth="1"/>
    <col min="4358" max="4358" width="0" style="4" hidden="1" customWidth="1"/>
    <col min="4359" max="4359" width="11.7109375" style="4" customWidth="1"/>
    <col min="4360" max="4360" width="27.85546875" style="4" customWidth="1"/>
    <col min="4361" max="4608" width="9.140625" style="4"/>
    <col min="4609" max="4609" width="7.42578125" style="4" customWidth="1"/>
    <col min="4610" max="4610" width="33.7109375" style="4" customWidth="1"/>
    <col min="4611" max="4611" width="10.85546875" style="4" customWidth="1"/>
    <col min="4612" max="4613" width="19.7109375" style="4" customWidth="1"/>
    <col min="4614" max="4614" width="0" style="4" hidden="1" customWidth="1"/>
    <col min="4615" max="4615" width="11.7109375" style="4" customWidth="1"/>
    <col min="4616" max="4616" width="27.85546875" style="4" customWidth="1"/>
    <col min="4617" max="4864" width="9.140625" style="4"/>
    <col min="4865" max="4865" width="7.42578125" style="4" customWidth="1"/>
    <col min="4866" max="4866" width="33.7109375" style="4" customWidth="1"/>
    <col min="4867" max="4867" width="10.85546875" style="4" customWidth="1"/>
    <col min="4868" max="4869" width="19.7109375" style="4" customWidth="1"/>
    <col min="4870" max="4870" width="0" style="4" hidden="1" customWidth="1"/>
    <col min="4871" max="4871" width="11.7109375" style="4" customWidth="1"/>
    <col min="4872" max="4872" width="27.85546875" style="4" customWidth="1"/>
    <col min="4873" max="5120" width="9.140625" style="4"/>
    <col min="5121" max="5121" width="7.42578125" style="4" customWidth="1"/>
    <col min="5122" max="5122" width="33.7109375" style="4" customWidth="1"/>
    <col min="5123" max="5123" width="10.85546875" style="4" customWidth="1"/>
    <col min="5124" max="5125" width="19.7109375" style="4" customWidth="1"/>
    <col min="5126" max="5126" width="0" style="4" hidden="1" customWidth="1"/>
    <col min="5127" max="5127" width="11.7109375" style="4" customWidth="1"/>
    <col min="5128" max="5128" width="27.85546875" style="4" customWidth="1"/>
    <col min="5129" max="5376" width="9.140625" style="4"/>
    <col min="5377" max="5377" width="7.42578125" style="4" customWidth="1"/>
    <col min="5378" max="5378" width="33.7109375" style="4" customWidth="1"/>
    <col min="5379" max="5379" width="10.85546875" style="4" customWidth="1"/>
    <col min="5380" max="5381" width="19.7109375" style="4" customWidth="1"/>
    <col min="5382" max="5382" width="0" style="4" hidden="1" customWidth="1"/>
    <col min="5383" max="5383" width="11.7109375" style="4" customWidth="1"/>
    <col min="5384" max="5384" width="27.85546875" style="4" customWidth="1"/>
    <col min="5385" max="5632" width="9.140625" style="4"/>
    <col min="5633" max="5633" width="7.42578125" style="4" customWidth="1"/>
    <col min="5634" max="5634" width="33.7109375" style="4" customWidth="1"/>
    <col min="5635" max="5635" width="10.85546875" style="4" customWidth="1"/>
    <col min="5636" max="5637" width="19.7109375" style="4" customWidth="1"/>
    <col min="5638" max="5638" width="0" style="4" hidden="1" customWidth="1"/>
    <col min="5639" max="5639" width="11.7109375" style="4" customWidth="1"/>
    <col min="5640" max="5640" width="27.85546875" style="4" customWidth="1"/>
    <col min="5641" max="5888" width="9.140625" style="4"/>
    <col min="5889" max="5889" width="7.42578125" style="4" customWidth="1"/>
    <col min="5890" max="5890" width="33.7109375" style="4" customWidth="1"/>
    <col min="5891" max="5891" width="10.85546875" style="4" customWidth="1"/>
    <col min="5892" max="5893" width="19.7109375" style="4" customWidth="1"/>
    <col min="5894" max="5894" width="0" style="4" hidden="1" customWidth="1"/>
    <col min="5895" max="5895" width="11.7109375" style="4" customWidth="1"/>
    <col min="5896" max="5896" width="27.85546875" style="4" customWidth="1"/>
    <col min="5897" max="6144" width="9.140625" style="4"/>
    <col min="6145" max="6145" width="7.42578125" style="4" customWidth="1"/>
    <col min="6146" max="6146" width="33.7109375" style="4" customWidth="1"/>
    <col min="6147" max="6147" width="10.85546875" style="4" customWidth="1"/>
    <col min="6148" max="6149" width="19.7109375" style="4" customWidth="1"/>
    <col min="6150" max="6150" width="0" style="4" hidden="1" customWidth="1"/>
    <col min="6151" max="6151" width="11.7109375" style="4" customWidth="1"/>
    <col min="6152" max="6152" width="27.85546875" style="4" customWidth="1"/>
    <col min="6153" max="6400" width="9.140625" style="4"/>
    <col min="6401" max="6401" width="7.42578125" style="4" customWidth="1"/>
    <col min="6402" max="6402" width="33.7109375" style="4" customWidth="1"/>
    <col min="6403" max="6403" width="10.85546875" style="4" customWidth="1"/>
    <col min="6404" max="6405" width="19.7109375" style="4" customWidth="1"/>
    <col min="6406" max="6406" width="0" style="4" hidden="1" customWidth="1"/>
    <col min="6407" max="6407" width="11.7109375" style="4" customWidth="1"/>
    <col min="6408" max="6408" width="27.85546875" style="4" customWidth="1"/>
    <col min="6409" max="6656" width="9.140625" style="4"/>
    <col min="6657" max="6657" width="7.42578125" style="4" customWidth="1"/>
    <col min="6658" max="6658" width="33.7109375" style="4" customWidth="1"/>
    <col min="6659" max="6659" width="10.85546875" style="4" customWidth="1"/>
    <col min="6660" max="6661" width="19.7109375" style="4" customWidth="1"/>
    <col min="6662" max="6662" width="0" style="4" hidden="1" customWidth="1"/>
    <col min="6663" max="6663" width="11.7109375" style="4" customWidth="1"/>
    <col min="6664" max="6664" width="27.85546875" style="4" customWidth="1"/>
    <col min="6665" max="6912" width="9.140625" style="4"/>
    <col min="6913" max="6913" width="7.42578125" style="4" customWidth="1"/>
    <col min="6914" max="6914" width="33.7109375" style="4" customWidth="1"/>
    <col min="6915" max="6915" width="10.85546875" style="4" customWidth="1"/>
    <col min="6916" max="6917" width="19.7109375" style="4" customWidth="1"/>
    <col min="6918" max="6918" width="0" style="4" hidden="1" customWidth="1"/>
    <col min="6919" max="6919" width="11.7109375" style="4" customWidth="1"/>
    <col min="6920" max="6920" width="27.85546875" style="4" customWidth="1"/>
    <col min="6921" max="7168" width="9.140625" style="4"/>
    <col min="7169" max="7169" width="7.42578125" style="4" customWidth="1"/>
    <col min="7170" max="7170" width="33.7109375" style="4" customWidth="1"/>
    <col min="7171" max="7171" width="10.85546875" style="4" customWidth="1"/>
    <col min="7172" max="7173" width="19.7109375" style="4" customWidth="1"/>
    <col min="7174" max="7174" width="0" style="4" hidden="1" customWidth="1"/>
    <col min="7175" max="7175" width="11.7109375" style="4" customWidth="1"/>
    <col min="7176" max="7176" width="27.85546875" style="4" customWidth="1"/>
    <col min="7177" max="7424" width="9.140625" style="4"/>
    <col min="7425" max="7425" width="7.42578125" style="4" customWidth="1"/>
    <col min="7426" max="7426" width="33.7109375" style="4" customWidth="1"/>
    <col min="7427" max="7427" width="10.85546875" style="4" customWidth="1"/>
    <col min="7428" max="7429" width="19.7109375" style="4" customWidth="1"/>
    <col min="7430" max="7430" width="0" style="4" hidden="1" customWidth="1"/>
    <col min="7431" max="7431" width="11.7109375" style="4" customWidth="1"/>
    <col min="7432" max="7432" width="27.85546875" style="4" customWidth="1"/>
    <col min="7433" max="7680" width="9.140625" style="4"/>
    <col min="7681" max="7681" width="7.42578125" style="4" customWidth="1"/>
    <col min="7682" max="7682" width="33.7109375" style="4" customWidth="1"/>
    <col min="7683" max="7683" width="10.85546875" style="4" customWidth="1"/>
    <col min="7684" max="7685" width="19.7109375" style="4" customWidth="1"/>
    <col min="7686" max="7686" width="0" style="4" hidden="1" customWidth="1"/>
    <col min="7687" max="7687" width="11.7109375" style="4" customWidth="1"/>
    <col min="7688" max="7688" width="27.85546875" style="4" customWidth="1"/>
    <col min="7689" max="7936" width="9.140625" style="4"/>
    <col min="7937" max="7937" width="7.42578125" style="4" customWidth="1"/>
    <col min="7938" max="7938" width="33.7109375" style="4" customWidth="1"/>
    <col min="7939" max="7939" width="10.85546875" style="4" customWidth="1"/>
    <col min="7940" max="7941" width="19.7109375" style="4" customWidth="1"/>
    <col min="7942" max="7942" width="0" style="4" hidden="1" customWidth="1"/>
    <col min="7943" max="7943" width="11.7109375" style="4" customWidth="1"/>
    <col min="7944" max="7944" width="27.85546875" style="4" customWidth="1"/>
    <col min="7945" max="8192" width="9.140625" style="4"/>
    <col min="8193" max="8193" width="7.42578125" style="4" customWidth="1"/>
    <col min="8194" max="8194" width="33.7109375" style="4" customWidth="1"/>
    <col min="8195" max="8195" width="10.85546875" style="4" customWidth="1"/>
    <col min="8196" max="8197" width="19.7109375" style="4" customWidth="1"/>
    <col min="8198" max="8198" width="0" style="4" hidden="1" customWidth="1"/>
    <col min="8199" max="8199" width="11.7109375" style="4" customWidth="1"/>
    <col min="8200" max="8200" width="27.85546875" style="4" customWidth="1"/>
    <col min="8201" max="8448" width="9.140625" style="4"/>
    <col min="8449" max="8449" width="7.42578125" style="4" customWidth="1"/>
    <col min="8450" max="8450" width="33.7109375" style="4" customWidth="1"/>
    <col min="8451" max="8451" width="10.85546875" style="4" customWidth="1"/>
    <col min="8452" max="8453" width="19.7109375" style="4" customWidth="1"/>
    <col min="8454" max="8454" width="0" style="4" hidden="1" customWidth="1"/>
    <col min="8455" max="8455" width="11.7109375" style="4" customWidth="1"/>
    <col min="8456" max="8456" width="27.85546875" style="4" customWidth="1"/>
    <col min="8457" max="8704" width="9.140625" style="4"/>
    <col min="8705" max="8705" width="7.42578125" style="4" customWidth="1"/>
    <col min="8706" max="8706" width="33.7109375" style="4" customWidth="1"/>
    <col min="8707" max="8707" width="10.85546875" style="4" customWidth="1"/>
    <col min="8708" max="8709" width="19.7109375" style="4" customWidth="1"/>
    <col min="8710" max="8710" width="0" style="4" hidden="1" customWidth="1"/>
    <col min="8711" max="8711" width="11.7109375" style="4" customWidth="1"/>
    <col min="8712" max="8712" width="27.85546875" style="4" customWidth="1"/>
    <col min="8713" max="8960" width="9.140625" style="4"/>
    <col min="8961" max="8961" width="7.42578125" style="4" customWidth="1"/>
    <col min="8962" max="8962" width="33.7109375" style="4" customWidth="1"/>
    <col min="8963" max="8963" width="10.85546875" style="4" customWidth="1"/>
    <col min="8964" max="8965" width="19.7109375" style="4" customWidth="1"/>
    <col min="8966" max="8966" width="0" style="4" hidden="1" customWidth="1"/>
    <col min="8967" max="8967" width="11.7109375" style="4" customWidth="1"/>
    <col min="8968" max="8968" width="27.85546875" style="4" customWidth="1"/>
    <col min="8969" max="9216" width="9.140625" style="4"/>
    <col min="9217" max="9217" width="7.42578125" style="4" customWidth="1"/>
    <col min="9218" max="9218" width="33.7109375" style="4" customWidth="1"/>
    <col min="9219" max="9219" width="10.85546875" style="4" customWidth="1"/>
    <col min="9220" max="9221" width="19.7109375" style="4" customWidth="1"/>
    <col min="9222" max="9222" width="0" style="4" hidden="1" customWidth="1"/>
    <col min="9223" max="9223" width="11.7109375" style="4" customWidth="1"/>
    <col min="9224" max="9224" width="27.85546875" style="4" customWidth="1"/>
    <col min="9225" max="9472" width="9.140625" style="4"/>
    <col min="9473" max="9473" width="7.42578125" style="4" customWidth="1"/>
    <col min="9474" max="9474" width="33.7109375" style="4" customWidth="1"/>
    <col min="9475" max="9475" width="10.85546875" style="4" customWidth="1"/>
    <col min="9476" max="9477" width="19.7109375" style="4" customWidth="1"/>
    <col min="9478" max="9478" width="0" style="4" hidden="1" customWidth="1"/>
    <col min="9479" max="9479" width="11.7109375" style="4" customWidth="1"/>
    <col min="9480" max="9480" width="27.85546875" style="4" customWidth="1"/>
    <col min="9481" max="9728" width="9.140625" style="4"/>
    <col min="9729" max="9729" width="7.42578125" style="4" customWidth="1"/>
    <col min="9730" max="9730" width="33.7109375" style="4" customWidth="1"/>
    <col min="9731" max="9731" width="10.85546875" style="4" customWidth="1"/>
    <col min="9732" max="9733" width="19.7109375" style="4" customWidth="1"/>
    <col min="9734" max="9734" width="0" style="4" hidden="1" customWidth="1"/>
    <col min="9735" max="9735" width="11.7109375" style="4" customWidth="1"/>
    <col min="9736" max="9736" width="27.85546875" style="4" customWidth="1"/>
    <col min="9737" max="9984" width="9.140625" style="4"/>
    <col min="9985" max="9985" width="7.42578125" style="4" customWidth="1"/>
    <col min="9986" max="9986" width="33.7109375" style="4" customWidth="1"/>
    <col min="9987" max="9987" width="10.85546875" style="4" customWidth="1"/>
    <col min="9988" max="9989" width="19.7109375" style="4" customWidth="1"/>
    <col min="9990" max="9990" width="0" style="4" hidden="1" customWidth="1"/>
    <col min="9991" max="9991" width="11.7109375" style="4" customWidth="1"/>
    <col min="9992" max="9992" width="27.85546875" style="4" customWidth="1"/>
    <col min="9993" max="10240" width="9.140625" style="4"/>
    <col min="10241" max="10241" width="7.42578125" style="4" customWidth="1"/>
    <col min="10242" max="10242" width="33.7109375" style="4" customWidth="1"/>
    <col min="10243" max="10243" width="10.85546875" style="4" customWidth="1"/>
    <col min="10244" max="10245" width="19.7109375" style="4" customWidth="1"/>
    <col min="10246" max="10246" width="0" style="4" hidden="1" customWidth="1"/>
    <col min="10247" max="10247" width="11.7109375" style="4" customWidth="1"/>
    <col min="10248" max="10248" width="27.85546875" style="4" customWidth="1"/>
    <col min="10249" max="10496" width="9.140625" style="4"/>
    <col min="10497" max="10497" width="7.42578125" style="4" customWidth="1"/>
    <col min="10498" max="10498" width="33.7109375" style="4" customWidth="1"/>
    <col min="10499" max="10499" width="10.85546875" style="4" customWidth="1"/>
    <col min="10500" max="10501" width="19.7109375" style="4" customWidth="1"/>
    <col min="10502" max="10502" width="0" style="4" hidden="1" customWidth="1"/>
    <col min="10503" max="10503" width="11.7109375" style="4" customWidth="1"/>
    <col min="10504" max="10504" width="27.85546875" style="4" customWidth="1"/>
    <col min="10505" max="10752" width="9.140625" style="4"/>
    <col min="10753" max="10753" width="7.42578125" style="4" customWidth="1"/>
    <col min="10754" max="10754" width="33.7109375" style="4" customWidth="1"/>
    <col min="10755" max="10755" width="10.85546875" style="4" customWidth="1"/>
    <col min="10756" max="10757" width="19.7109375" style="4" customWidth="1"/>
    <col min="10758" max="10758" width="0" style="4" hidden="1" customWidth="1"/>
    <col min="10759" max="10759" width="11.7109375" style="4" customWidth="1"/>
    <col min="10760" max="10760" width="27.85546875" style="4" customWidth="1"/>
    <col min="10761" max="11008" width="9.140625" style="4"/>
    <col min="11009" max="11009" width="7.42578125" style="4" customWidth="1"/>
    <col min="11010" max="11010" width="33.7109375" style="4" customWidth="1"/>
    <col min="11011" max="11011" width="10.85546875" style="4" customWidth="1"/>
    <col min="11012" max="11013" width="19.7109375" style="4" customWidth="1"/>
    <col min="11014" max="11014" width="0" style="4" hidden="1" customWidth="1"/>
    <col min="11015" max="11015" width="11.7109375" style="4" customWidth="1"/>
    <col min="11016" max="11016" width="27.85546875" style="4" customWidth="1"/>
    <col min="11017" max="11264" width="9.140625" style="4"/>
    <col min="11265" max="11265" width="7.42578125" style="4" customWidth="1"/>
    <col min="11266" max="11266" width="33.7109375" style="4" customWidth="1"/>
    <col min="11267" max="11267" width="10.85546875" style="4" customWidth="1"/>
    <col min="11268" max="11269" width="19.7109375" style="4" customWidth="1"/>
    <col min="11270" max="11270" width="0" style="4" hidden="1" customWidth="1"/>
    <col min="11271" max="11271" width="11.7109375" style="4" customWidth="1"/>
    <col min="11272" max="11272" width="27.85546875" style="4" customWidth="1"/>
    <col min="11273" max="11520" width="9.140625" style="4"/>
    <col min="11521" max="11521" width="7.42578125" style="4" customWidth="1"/>
    <col min="11522" max="11522" width="33.7109375" style="4" customWidth="1"/>
    <col min="11523" max="11523" width="10.85546875" style="4" customWidth="1"/>
    <col min="11524" max="11525" width="19.7109375" style="4" customWidth="1"/>
    <col min="11526" max="11526" width="0" style="4" hidden="1" customWidth="1"/>
    <col min="11527" max="11527" width="11.7109375" style="4" customWidth="1"/>
    <col min="11528" max="11528" width="27.85546875" style="4" customWidth="1"/>
    <col min="11529" max="11776" width="9.140625" style="4"/>
    <col min="11777" max="11777" width="7.42578125" style="4" customWidth="1"/>
    <col min="11778" max="11778" width="33.7109375" style="4" customWidth="1"/>
    <col min="11779" max="11779" width="10.85546875" style="4" customWidth="1"/>
    <col min="11780" max="11781" width="19.7109375" style="4" customWidth="1"/>
    <col min="11782" max="11782" width="0" style="4" hidden="1" customWidth="1"/>
    <col min="11783" max="11783" width="11.7109375" style="4" customWidth="1"/>
    <col min="11784" max="11784" width="27.85546875" style="4" customWidth="1"/>
    <col min="11785" max="12032" width="9.140625" style="4"/>
    <col min="12033" max="12033" width="7.42578125" style="4" customWidth="1"/>
    <col min="12034" max="12034" width="33.7109375" style="4" customWidth="1"/>
    <col min="12035" max="12035" width="10.85546875" style="4" customWidth="1"/>
    <col min="12036" max="12037" width="19.7109375" style="4" customWidth="1"/>
    <col min="12038" max="12038" width="0" style="4" hidden="1" customWidth="1"/>
    <col min="12039" max="12039" width="11.7109375" style="4" customWidth="1"/>
    <col min="12040" max="12040" width="27.85546875" style="4" customWidth="1"/>
    <col min="12041" max="12288" width="9.140625" style="4"/>
    <col min="12289" max="12289" width="7.42578125" style="4" customWidth="1"/>
    <col min="12290" max="12290" width="33.7109375" style="4" customWidth="1"/>
    <col min="12291" max="12291" width="10.85546875" style="4" customWidth="1"/>
    <col min="12292" max="12293" width="19.7109375" style="4" customWidth="1"/>
    <col min="12294" max="12294" width="0" style="4" hidden="1" customWidth="1"/>
    <col min="12295" max="12295" width="11.7109375" style="4" customWidth="1"/>
    <col min="12296" max="12296" width="27.85546875" style="4" customWidth="1"/>
    <col min="12297" max="12544" width="9.140625" style="4"/>
    <col min="12545" max="12545" width="7.42578125" style="4" customWidth="1"/>
    <col min="12546" max="12546" width="33.7109375" style="4" customWidth="1"/>
    <col min="12547" max="12547" width="10.85546875" style="4" customWidth="1"/>
    <col min="12548" max="12549" width="19.7109375" style="4" customWidth="1"/>
    <col min="12550" max="12550" width="0" style="4" hidden="1" customWidth="1"/>
    <col min="12551" max="12551" width="11.7109375" style="4" customWidth="1"/>
    <col min="12552" max="12552" width="27.85546875" style="4" customWidth="1"/>
    <col min="12553" max="12800" width="9.140625" style="4"/>
    <col min="12801" max="12801" width="7.42578125" style="4" customWidth="1"/>
    <col min="12802" max="12802" width="33.7109375" style="4" customWidth="1"/>
    <col min="12803" max="12803" width="10.85546875" style="4" customWidth="1"/>
    <col min="12804" max="12805" width="19.7109375" style="4" customWidth="1"/>
    <col min="12806" max="12806" width="0" style="4" hidden="1" customWidth="1"/>
    <col min="12807" max="12807" width="11.7109375" style="4" customWidth="1"/>
    <col min="12808" max="12808" width="27.85546875" style="4" customWidth="1"/>
    <col min="12809" max="13056" width="9.140625" style="4"/>
    <col min="13057" max="13057" width="7.42578125" style="4" customWidth="1"/>
    <col min="13058" max="13058" width="33.7109375" style="4" customWidth="1"/>
    <col min="13059" max="13059" width="10.85546875" style="4" customWidth="1"/>
    <col min="13060" max="13061" width="19.7109375" style="4" customWidth="1"/>
    <col min="13062" max="13062" width="0" style="4" hidden="1" customWidth="1"/>
    <col min="13063" max="13063" width="11.7109375" style="4" customWidth="1"/>
    <col min="13064" max="13064" width="27.85546875" style="4" customWidth="1"/>
    <col min="13065" max="13312" width="9.140625" style="4"/>
    <col min="13313" max="13313" width="7.42578125" style="4" customWidth="1"/>
    <col min="13314" max="13314" width="33.7109375" style="4" customWidth="1"/>
    <col min="13315" max="13315" width="10.85546875" style="4" customWidth="1"/>
    <col min="13316" max="13317" width="19.7109375" style="4" customWidth="1"/>
    <col min="13318" max="13318" width="0" style="4" hidden="1" customWidth="1"/>
    <col min="13319" max="13319" width="11.7109375" style="4" customWidth="1"/>
    <col min="13320" max="13320" width="27.85546875" style="4" customWidth="1"/>
    <col min="13321" max="13568" width="9.140625" style="4"/>
    <col min="13569" max="13569" width="7.42578125" style="4" customWidth="1"/>
    <col min="13570" max="13570" width="33.7109375" style="4" customWidth="1"/>
    <col min="13571" max="13571" width="10.85546875" style="4" customWidth="1"/>
    <col min="13572" max="13573" width="19.7109375" style="4" customWidth="1"/>
    <col min="13574" max="13574" width="0" style="4" hidden="1" customWidth="1"/>
    <col min="13575" max="13575" width="11.7109375" style="4" customWidth="1"/>
    <col min="13576" max="13576" width="27.85546875" style="4" customWidth="1"/>
    <col min="13577" max="13824" width="9.140625" style="4"/>
    <col min="13825" max="13825" width="7.42578125" style="4" customWidth="1"/>
    <col min="13826" max="13826" width="33.7109375" style="4" customWidth="1"/>
    <col min="13827" max="13827" width="10.85546875" style="4" customWidth="1"/>
    <col min="13828" max="13829" width="19.7109375" style="4" customWidth="1"/>
    <col min="13830" max="13830" width="0" style="4" hidden="1" customWidth="1"/>
    <col min="13831" max="13831" width="11.7109375" style="4" customWidth="1"/>
    <col min="13832" max="13832" width="27.85546875" style="4" customWidth="1"/>
    <col min="13833" max="14080" width="9.140625" style="4"/>
    <col min="14081" max="14081" width="7.42578125" style="4" customWidth="1"/>
    <col min="14082" max="14082" width="33.7109375" style="4" customWidth="1"/>
    <col min="14083" max="14083" width="10.85546875" style="4" customWidth="1"/>
    <col min="14084" max="14085" width="19.7109375" style="4" customWidth="1"/>
    <col min="14086" max="14086" width="0" style="4" hidden="1" customWidth="1"/>
    <col min="14087" max="14087" width="11.7109375" style="4" customWidth="1"/>
    <col min="14088" max="14088" width="27.85546875" style="4" customWidth="1"/>
    <col min="14089" max="14336" width="9.140625" style="4"/>
    <col min="14337" max="14337" width="7.42578125" style="4" customWidth="1"/>
    <col min="14338" max="14338" width="33.7109375" style="4" customWidth="1"/>
    <col min="14339" max="14339" width="10.85546875" style="4" customWidth="1"/>
    <col min="14340" max="14341" width="19.7109375" style="4" customWidth="1"/>
    <col min="14342" max="14342" width="0" style="4" hidden="1" customWidth="1"/>
    <col min="14343" max="14343" width="11.7109375" style="4" customWidth="1"/>
    <col min="14344" max="14344" width="27.85546875" style="4" customWidth="1"/>
    <col min="14345" max="14592" width="9.140625" style="4"/>
    <col min="14593" max="14593" width="7.42578125" style="4" customWidth="1"/>
    <col min="14594" max="14594" width="33.7109375" style="4" customWidth="1"/>
    <col min="14595" max="14595" width="10.85546875" style="4" customWidth="1"/>
    <col min="14596" max="14597" width="19.7109375" style="4" customWidth="1"/>
    <col min="14598" max="14598" width="0" style="4" hidden="1" customWidth="1"/>
    <col min="14599" max="14599" width="11.7109375" style="4" customWidth="1"/>
    <col min="14600" max="14600" width="27.85546875" style="4" customWidth="1"/>
    <col min="14601" max="14848" width="9.140625" style="4"/>
    <col min="14849" max="14849" width="7.42578125" style="4" customWidth="1"/>
    <col min="14850" max="14850" width="33.7109375" style="4" customWidth="1"/>
    <col min="14851" max="14851" width="10.85546875" style="4" customWidth="1"/>
    <col min="14852" max="14853" width="19.7109375" style="4" customWidth="1"/>
    <col min="14854" max="14854" width="0" style="4" hidden="1" customWidth="1"/>
    <col min="14855" max="14855" width="11.7109375" style="4" customWidth="1"/>
    <col min="14856" max="14856" width="27.85546875" style="4" customWidth="1"/>
    <col min="14857" max="15104" width="9.140625" style="4"/>
    <col min="15105" max="15105" width="7.42578125" style="4" customWidth="1"/>
    <col min="15106" max="15106" width="33.7109375" style="4" customWidth="1"/>
    <col min="15107" max="15107" width="10.85546875" style="4" customWidth="1"/>
    <col min="15108" max="15109" width="19.7109375" style="4" customWidth="1"/>
    <col min="15110" max="15110" width="0" style="4" hidden="1" customWidth="1"/>
    <col min="15111" max="15111" width="11.7109375" style="4" customWidth="1"/>
    <col min="15112" max="15112" width="27.85546875" style="4" customWidth="1"/>
    <col min="15113" max="15360" width="9.140625" style="4"/>
    <col min="15361" max="15361" width="7.42578125" style="4" customWidth="1"/>
    <col min="15362" max="15362" width="33.7109375" style="4" customWidth="1"/>
    <col min="15363" max="15363" width="10.85546875" style="4" customWidth="1"/>
    <col min="15364" max="15365" width="19.7109375" style="4" customWidth="1"/>
    <col min="15366" max="15366" width="0" style="4" hidden="1" customWidth="1"/>
    <col min="15367" max="15367" width="11.7109375" style="4" customWidth="1"/>
    <col min="15368" max="15368" width="27.85546875" style="4" customWidth="1"/>
    <col min="15369" max="15616" width="9.140625" style="4"/>
    <col min="15617" max="15617" width="7.42578125" style="4" customWidth="1"/>
    <col min="15618" max="15618" width="33.7109375" style="4" customWidth="1"/>
    <col min="15619" max="15619" width="10.85546875" style="4" customWidth="1"/>
    <col min="15620" max="15621" width="19.7109375" style="4" customWidth="1"/>
    <col min="15622" max="15622" width="0" style="4" hidden="1" customWidth="1"/>
    <col min="15623" max="15623" width="11.7109375" style="4" customWidth="1"/>
    <col min="15624" max="15624" width="27.85546875" style="4" customWidth="1"/>
    <col min="15625" max="15872" width="9.140625" style="4"/>
    <col min="15873" max="15873" width="7.42578125" style="4" customWidth="1"/>
    <col min="15874" max="15874" width="33.7109375" style="4" customWidth="1"/>
    <col min="15875" max="15875" width="10.85546875" style="4" customWidth="1"/>
    <col min="15876" max="15877" width="19.7109375" style="4" customWidth="1"/>
    <col min="15878" max="15878" width="0" style="4" hidden="1" customWidth="1"/>
    <col min="15879" max="15879" width="11.7109375" style="4" customWidth="1"/>
    <col min="15880" max="15880" width="27.85546875" style="4" customWidth="1"/>
    <col min="15881" max="16128" width="9.140625" style="4"/>
    <col min="16129" max="16129" width="7.42578125" style="4" customWidth="1"/>
    <col min="16130" max="16130" width="33.7109375" style="4" customWidth="1"/>
    <col min="16131" max="16131" width="10.85546875" style="4" customWidth="1"/>
    <col min="16132" max="16133" width="19.7109375" style="4" customWidth="1"/>
    <col min="16134" max="16134" width="0" style="4" hidden="1" customWidth="1"/>
    <col min="16135" max="16135" width="11.7109375" style="4" customWidth="1"/>
    <col min="16136" max="16136" width="27.85546875" style="4" customWidth="1"/>
    <col min="16137" max="16384" width="9.140625" style="4"/>
  </cols>
  <sheetData>
    <row r="1" spans="1:8" ht="15.75">
      <c r="D1" s="3"/>
    </row>
    <row r="2" spans="1:8" ht="15.75" customHeight="1">
      <c r="A2" s="68" t="s">
        <v>0</v>
      </c>
      <c r="B2" s="68"/>
      <c r="C2" s="68"/>
      <c r="D2" s="68"/>
      <c r="E2" s="68"/>
      <c r="F2" s="68"/>
      <c r="G2" s="68"/>
      <c r="H2" s="68"/>
    </row>
    <row r="3" spans="1:8" ht="15.75" customHeight="1">
      <c r="A3" s="69" t="s">
        <v>1</v>
      </c>
      <c r="B3" s="69"/>
      <c r="C3" s="69"/>
      <c r="D3" s="69"/>
      <c r="E3" s="69"/>
      <c r="F3" s="69"/>
      <c r="G3" s="69"/>
      <c r="H3" s="69"/>
    </row>
    <row r="4" spans="1:8">
      <c r="B4" s="1"/>
      <c r="C4" s="1"/>
      <c r="D4" s="1"/>
      <c r="E4" s="1"/>
      <c r="F4" s="1"/>
      <c r="G4" s="1"/>
    </row>
    <row r="5" spans="1:8" ht="70.5" customHeight="1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6" t="s">
        <v>8</v>
      </c>
      <c r="H5" s="6" t="s">
        <v>9</v>
      </c>
    </row>
    <row r="6" spans="1:8" ht="25.5">
      <c r="A6" s="7" t="s">
        <v>10</v>
      </c>
      <c r="B6" s="8" t="s">
        <v>11</v>
      </c>
      <c r="C6" s="7" t="s">
        <v>12</v>
      </c>
      <c r="D6" s="9">
        <f>D7+D16+D22+D23+D26</f>
        <v>1713280</v>
      </c>
      <c r="E6" s="10">
        <f>E7+E16+E22+E23+E26</f>
        <v>1833714.659</v>
      </c>
      <c r="F6" s="9">
        <f>E6-D6</f>
        <v>120434.65899999999</v>
      </c>
      <c r="G6" s="9">
        <f>E6/D6*100</f>
        <v>107.02947906938738</v>
      </c>
      <c r="H6" s="11"/>
    </row>
    <row r="7" spans="1:8">
      <c r="A7" s="12" t="s">
        <v>13</v>
      </c>
      <c r="B7" s="8" t="s">
        <v>14</v>
      </c>
      <c r="C7" s="7" t="s">
        <v>12</v>
      </c>
      <c r="D7" s="9">
        <f>D9+D13+D14+D15</f>
        <v>505590</v>
      </c>
      <c r="E7" s="10">
        <f>E9+E13+E14+E15</f>
        <v>531917.951</v>
      </c>
      <c r="F7" s="9">
        <f>E7-D7</f>
        <v>26327.951000000001</v>
      </c>
      <c r="G7" s="9">
        <f>E7/D7*100</f>
        <v>105.20737178346091</v>
      </c>
      <c r="H7" s="11"/>
    </row>
    <row r="8" spans="1:8">
      <c r="A8" s="13"/>
      <c r="B8" s="14" t="s">
        <v>15</v>
      </c>
      <c r="C8" s="15"/>
      <c r="D8" s="16"/>
      <c r="E8" s="17"/>
      <c r="F8" s="9"/>
      <c r="G8" s="9"/>
      <c r="H8" s="11"/>
    </row>
    <row r="9" spans="1:8">
      <c r="A9" s="13" t="s">
        <v>16</v>
      </c>
      <c r="B9" s="11" t="s">
        <v>17</v>
      </c>
      <c r="C9" s="15" t="s">
        <v>12</v>
      </c>
      <c r="D9" s="16">
        <f>D10+D11+D12</f>
        <v>187778</v>
      </c>
      <c r="E9" s="18">
        <f>E10+E11+E12</f>
        <v>212452.50900000002</v>
      </c>
      <c r="F9" s="9">
        <f t="shared" ref="F9:F16" si="0">E9-D9</f>
        <v>24674.50900000002</v>
      </c>
      <c r="G9" s="9">
        <f>E9/D9*100</f>
        <v>113.14025551449052</v>
      </c>
      <c r="H9" s="11"/>
    </row>
    <row r="10" spans="1:8" ht="51">
      <c r="A10" s="19" t="s">
        <v>18</v>
      </c>
      <c r="B10" s="14" t="s">
        <v>19</v>
      </c>
      <c r="C10" s="15" t="s">
        <v>12</v>
      </c>
      <c r="D10" s="16">
        <v>147834</v>
      </c>
      <c r="E10" s="18">
        <v>158880.68900000001</v>
      </c>
      <c r="F10" s="9">
        <f t="shared" si="0"/>
        <v>11046.689000000013</v>
      </c>
      <c r="G10" s="9">
        <f>E10/D10*100</f>
        <v>107.47236021483558</v>
      </c>
      <c r="H10" s="11" t="s">
        <v>20</v>
      </c>
    </row>
    <row r="11" spans="1:8">
      <c r="A11" s="19" t="s">
        <v>21</v>
      </c>
      <c r="B11" s="14" t="s">
        <v>22</v>
      </c>
      <c r="C11" s="15" t="s">
        <v>12</v>
      </c>
      <c r="D11" s="16">
        <v>0</v>
      </c>
      <c r="E11" s="18">
        <v>0</v>
      </c>
      <c r="F11" s="9">
        <f t="shared" si="0"/>
        <v>0</v>
      </c>
      <c r="G11" s="9"/>
      <c r="H11" s="11"/>
    </row>
    <row r="12" spans="1:8" ht="76.5">
      <c r="A12" s="19" t="s">
        <v>23</v>
      </c>
      <c r="B12" s="14" t="s">
        <v>24</v>
      </c>
      <c r="C12" s="15" t="s">
        <v>12</v>
      </c>
      <c r="D12" s="16">
        <v>39944</v>
      </c>
      <c r="E12" s="18">
        <v>53571.82</v>
      </c>
      <c r="F12" s="9">
        <f t="shared" si="0"/>
        <v>13627.82</v>
      </c>
      <c r="G12" s="9">
        <f>E12/D12*100</f>
        <v>134.11731423993592</v>
      </c>
      <c r="H12" s="11" t="s">
        <v>25</v>
      </c>
    </row>
    <row r="13" spans="1:8" ht="63.75">
      <c r="A13" s="13" t="s">
        <v>26</v>
      </c>
      <c r="B13" s="11" t="s">
        <v>27</v>
      </c>
      <c r="C13" s="15" t="s">
        <v>12</v>
      </c>
      <c r="D13" s="16">
        <v>44315</v>
      </c>
      <c r="E13" s="18">
        <v>59730.31900000001</v>
      </c>
      <c r="F13" s="9">
        <f t="shared" si="0"/>
        <v>15415.31900000001</v>
      </c>
      <c r="G13" s="9">
        <f>E13/D13*100</f>
        <v>134.78578133814739</v>
      </c>
      <c r="H13" s="11" t="s">
        <v>28</v>
      </c>
    </row>
    <row r="14" spans="1:8" ht="63.75">
      <c r="A14" s="13" t="s">
        <v>29</v>
      </c>
      <c r="B14" s="11" t="s">
        <v>30</v>
      </c>
      <c r="C14" s="15" t="s">
        <v>12</v>
      </c>
      <c r="D14" s="16">
        <v>21578</v>
      </c>
      <c r="E14" s="18">
        <v>22139.518000000004</v>
      </c>
      <c r="F14" s="9">
        <f t="shared" si="0"/>
        <v>561.51800000000367</v>
      </c>
      <c r="G14" s="9">
        <f>E14/D14*100</f>
        <v>102.60227083140236</v>
      </c>
      <c r="H14" s="11" t="s">
        <v>31</v>
      </c>
    </row>
    <row r="15" spans="1:8" ht="216.75">
      <c r="A15" s="13" t="s">
        <v>32</v>
      </c>
      <c r="B15" s="11" t="s">
        <v>33</v>
      </c>
      <c r="C15" s="15" t="s">
        <v>12</v>
      </c>
      <c r="D15" s="16">
        <v>251919</v>
      </c>
      <c r="E15" s="18">
        <v>237595.60500000001</v>
      </c>
      <c r="F15" s="9">
        <f t="shared" si="0"/>
        <v>-14323.39499999999</v>
      </c>
      <c r="G15" s="9">
        <f>E15/D15*100</f>
        <v>94.314285544163013</v>
      </c>
      <c r="H15" s="11" t="s">
        <v>34</v>
      </c>
    </row>
    <row r="16" spans="1:8" ht="27" customHeight="1">
      <c r="A16" s="12" t="s">
        <v>35</v>
      </c>
      <c r="B16" s="8" t="s">
        <v>36</v>
      </c>
      <c r="C16" s="7" t="s">
        <v>12</v>
      </c>
      <c r="D16" s="9">
        <f>D18+D19+D20+D21</f>
        <v>734789</v>
      </c>
      <c r="E16" s="10">
        <f>E18+E19+E20+E21</f>
        <v>748144.84</v>
      </c>
      <c r="F16" s="9">
        <f t="shared" si="0"/>
        <v>13355.839999999967</v>
      </c>
      <c r="G16" s="9">
        <f>E16/D16*100</f>
        <v>101.81764288795831</v>
      </c>
      <c r="H16" s="11"/>
    </row>
    <row r="17" spans="1:8" ht="16.149999999999999" customHeight="1">
      <c r="A17" s="13"/>
      <c r="B17" s="14" t="s">
        <v>15</v>
      </c>
      <c r="C17" s="15"/>
      <c r="D17" s="20"/>
      <c r="E17" s="21"/>
      <c r="F17" s="9"/>
      <c r="G17" s="9"/>
      <c r="H17" s="11"/>
    </row>
    <row r="18" spans="1:8" ht="102">
      <c r="A18" s="13" t="s">
        <v>37</v>
      </c>
      <c r="B18" s="11" t="s">
        <v>38</v>
      </c>
      <c r="C18" s="15" t="s">
        <v>12</v>
      </c>
      <c r="D18" s="20">
        <v>658177</v>
      </c>
      <c r="E18" s="18">
        <v>671220.65700000001</v>
      </c>
      <c r="F18" s="9">
        <f t="shared" ref="F18:F23" si="1">E18-D18</f>
        <v>13043.657000000007</v>
      </c>
      <c r="G18" s="9">
        <f t="shared" ref="G18:G23" si="2">E18/D18*100</f>
        <v>101.98178559870674</v>
      </c>
      <c r="H18" s="11" t="s">
        <v>39</v>
      </c>
    </row>
    <row r="19" spans="1:8" ht="25.5">
      <c r="A19" s="13" t="s">
        <v>40</v>
      </c>
      <c r="B19" s="11" t="s">
        <v>41</v>
      </c>
      <c r="C19" s="15" t="s">
        <v>12</v>
      </c>
      <c r="D19" s="20">
        <v>55024</v>
      </c>
      <c r="E19" s="18">
        <v>56044.977000000006</v>
      </c>
      <c r="F19" s="9">
        <f t="shared" si="1"/>
        <v>1020.9770000000062</v>
      </c>
      <c r="G19" s="9">
        <f t="shared" si="2"/>
        <v>101.85551214015702</v>
      </c>
      <c r="H19" s="11"/>
    </row>
    <row r="20" spans="1:8" ht="25.5">
      <c r="A20" s="13" t="s">
        <v>42</v>
      </c>
      <c r="B20" s="22" t="s">
        <v>43</v>
      </c>
      <c r="C20" s="15" t="s">
        <v>12</v>
      </c>
      <c r="D20" s="20">
        <v>1843</v>
      </c>
      <c r="E20" s="18">
        <v>2072.9560000000001</v>
      </c>
      <c r="F20" s="9">
        <f t="shared" si="1"/>
        <v>229.95600000000013</v>
      </c>
      <c r="G20" s="9">
        <f t="shared" si="2"/>
        <v>112.47726532826914</v>
      </c>
      <c r="H20" s="11"/>
    </row>
    <row r="21" spans="1:8" ht="25.5">
      <c r="A21" s="13" t="s">
        <v>44</v>
      </c>
      <c r="B21" s="22" t="s">
        <v>45</v>
      </c>
      <c r="C21" s="15" t="s">
        <v>12</v>
      </c>
      <c r="D21" s="20">
        <v>19745</v>
      </c>
      <c r="E21" s="18">
        <v>18806.25</v>
      </c>
      <c r="F21" s="9">
        <f t="shared" si="1"/>
        <v>-938.75</v>
      </c>
      <c r="G21" s="9">
        <f t="shared" si="2"/>
        <v>95.245631805520375</v>
      </c>
      <c r="H21" s="11"/>
    </row>
    <row r="22" spans="1:8" ht="76.5">
      <c r="A22" s="12" t="s">
        <v>46</v>
      </c>
      <c r="B22" s="8" t="s">
        <v>47</v>
      </c>
      <c r="C22" s="7" t="s">
        <v>12</v>
      </c>
      <c r="D22" s="9">
        <v>217309</v>
      </c>
      <c r="E22" s="10">
        <v>239996.79300000003</v>
      </c>
      <c r="F22" s="9">
        <f t="shared" si="1"/>
        <v>22687.793000000034</v>
      </c>
      <c r="G22" s="9">
        <f t="shared" si="2"/>
        <v>110.4403374917744</v>
      </c>
      <c r="H22" s="11" t="s">
        <v>48</v>
      </c>
    </row>
    <row r="23" spans="1:8" ht="89.25">
      <c r="A23" s="12" t="s">
        <v>49</v>
      </c>
      <c r="B23" s="8" t="s">
        <v>50</v>
      </c>
      <c r="C23" s="7" t="s">
        <v>12</v>
      </c>
      <c r="D23" s="23">
        <v>199892</v>
      </c>
      <c r="E23" s="10">
        <v>243321.622</v>
      </c>
      <c r="F23" s="9">
        <f t="shared" si="1"/>
        <v>43429.622000000003</v>
      </c>
      <c r="G23" s="9">
        <f t="shared" si="2"/>
        <v>121.72654333340003</v>
      </c>
      <c r="H23" s="11" t="s">
        <v>51</v>
      </c>
    </row>
    <row r="24" spans="1:8">
      <c r="A24" s="12"/>
      <c r="B24" s="14" t="s">
        <v>15</v>
      </c>
      <c r="C24" s="24"/>
      <c r="D24" s="20"/>
      <c r="E24" s="21"/>
      <c r="F24" s="9"/>
      <c r="G24" s="9"/>
      <c r="H24" s="11"/>
    </row>
    <row r="25" spans="1:8" ht="89.25">
      <c r="A25" s="12" t="s">
        <v>52</v>
      </c>
      <c r="B25" s="11" t="s">
        <v>53</v>
      </c>
      <c r="C25" s="15" t="s">
        <v>12</v>
      </c>
      <c r="D25" s="25">
        <v>179903</v>
      </c>
      <c r="E25" s="18">
        <f>E23*0.9</f>
        <v>218989.45980000001</v>
      </c>
      <c r="F25" s="9">
        <f t="shared" ref="F25:F35" si="3">E25-D25</f>
        <v>39086.459800000011</v>
      </c>
      <c r="G25" s="9">
        <f>E25/D25*100</f>
        <v>121.72640800876029</v>
      </c>
      <c r="H25" s="11" t="s">
        <v>51</v>
      </c>
    </row>
    <row r="26" spans="1:8">
      <c r="A26" s="12" t="s">
        <v>54</v>
      </c>
      <c r="B26" s="8" t="s">
        <v>55</v>
      </c>
      <c r="C26" s="7" t="s">
        <v>12</v>
      </c>
      <c r="D26" s="23">
        <f>D28+D29+D30+D31+D32+D33+D34+D35+D43+D44+D45</f>
        <v>55700</v>
      </c>
      <c r="E26" s="26">
        <f>E28+E29+E30+E31+E32+E33+E34+E35+E43+E44+E45</f>
        <v>70333.453000000009</v>
      </c>
      <c r="F26" s="9">
        <f t="shared" si="3"/>
        <v>14633.453000000009</v>
      </c>
      <c r="G26" s="9">
        <f>E26/D26*100</f>
        <v>126.27190843806106</v>
      </c>
      <c r="H26" s="11"/>
    </row>
    <row r="27" spans="1:8">
      <c r="A27" s="13"/>
      <c r="B27" s="14" t="s">
        <v>15</v>
      </c>
      <c r="C27" s="15"/>
      <c r="D27" s="20"/>
      <c r="E27" s="21"/>
      <c r="F27" s="9">
        <f t="shared" si="3"/>
        <v>0</v>
      </c>
      <c r="G27" s="9"/>
      <c r="H27" s="11"/>
    </row>
    <row r="28" spans="1:8" ht="25.5">
      <c r="A28" s="13" t="s">
        <v>56</v>
      </c>
      <c r="B28" s="11" t="s">
        <v>57</v>
      </c>
      <c r="C28" s="15" t="s">
        <v>12</v>
      </c>
      <c r="D28" s="16">
        <v>2565</v>
      </c>
      <c r="E28" s="18">
        <v>2535.703</v>
      </c>
      <c r="F28" s="9">
        <f t="shared" si="3"/>
        <v>-29.297000000000025</v>
      </c>
      <c r="G28" s="9">
        <f t="shared" ref="G28:G35" si="4">E28/D28*100</f>
        <v>98.857816764132551</v>
      </c>
      <c r="H28" s="11" t="s">
        <v>58</v>
      </c>
    </row>
    <row r="29" spans="1:8" ht="25.5">
      <c r="A29" s="13" t="s">
        <v>59</v>
      </c>
      <c r="B29" s="11" t="s">
        <v>60</v>
      </c>
      <c r="C29" s="15" t="s">
        <v>12</v>
      </c>
      <c r="D29" s="20">
        <v>15574</v>
      </c>
      <c r="E29" s="18">
        <v>15578.824000000002</v>
      </c>
      <c r="F29" s="9">
        <f t="shared" si="3"/>
        <v>4.8240000000023429</v>
      </c>
      <c r="G29" s="9">
        <f t="shared" si="4"/>
        <v>100.03097470142546</v>
      </c>
      <c r="H29" s="11" t="s">
        <v>61</v>
      </c>
    </row>
    <row r="30" spans="1:8" ht="76.5">
      <c r="A30" s="13" t="s">
        <v>62</v>
      </c>
      <c r="B30" s="11" t="s">
        <v>63</v>
      </c>
      <c r="C30" s="15" t="s">
        <v>12</v>
      </c>
      <c r="D30" s="20">
        <v>367</v>
      </c>
      <c r="E30" s="18">
        <v>1829.6680000000003</v>
      </c>
      <c r="F30" s="9">
        <f t="shared" si="3"/>
        <v>1462.6680000000003</v>
      </c>
      <c r="G30" s="9">
        <f t="shared" si="4"/>
        <v>498.54713896457775</v>
      </c>
      <c r="H30" s="11" t="s">
        <v>64</v>
      </c>
    </row>
    <row r="31" spans="1:8" ht="63.75">
      <c r="A31" s="13" t="s">
        <v>65</v>
      </c>
      <c r="B31" s="11" t="s">
        <v>66</v>
      </c>
      <c r="C31" s="15" t="s">
        <v>12</v>
      </c>
      <c r="D31" s="20">
        <v>7860</v>
      </c>
      <c r="E31" s="18">
        <v>9988.478000000001</v>
      </c>
      <c r="F31" s="9">
        <f t="shared" si="3"/>
        <v>2128.478000000001</v>
      </c>
      <c r="G31" s="9">
        <f t="shared" si="4"/>
        <v>127.07987277353692</v>
      </c>
      <c r="H31" s="11" t="s">
        <v>67</v>
      </c>
    </row>
    <row r="32" spans="1:8" ht="25.5">
      <c r="A32" s="13" t="s">
        <v>68</v>
      </c>
      <c r="B32" s="11" t="s">
        <v>69</v>
      </c>
      <c r="C32" s="15" t="s">
        <v>12</v>
      </c>
      <c r="D32" s="20">
        <v>8855</v>
      </c>
      <c r="E32" s="18">
        <v>10014.251999999999</v>
      </c>
      <c r="F32" s="9">
        <f t="shared" si="3"/>
        <v>1159.2519999999986</v>
      </c>
      <c r="G32" s="9">
        <f t="shared" si="4"/>
        <v>113.09149632975719</v>
      </c>
      <c r="H32" s="11" t="s">
        <v>70</v>
      </c>
    </row>
    <row r="33" spans="1:8" ht="25.5">
      <c r="A33" s="13" t="s">
        <v>71</v>
      </c>
      <c r="B33" s="11" t="s">
        <v>72</v>
      </c>
      <c r="C33" s="15" t="s">
        <v>12</v>
      </c>
      <c r="D33" s="20">
        <v>318</v>
      </c>
      <c r="E33" s="18">
        <v>377</v>
      </c>
      <c r="F33" s="9">
        <f t="shared" si="3"/>
        <v>59</v>
      </c>
      <c r="G33" s="9">
        <f t="shared" si="4"/>
        <v>118.55345911949686</v>
      </c>
      <c r="H33" s="11" t="s">
        <v>70</v>
      </c>
    </row>
    <row r="34" spans="1:8" ht="102">
      <c r="A34" s="13" t="s">
        <v>73</v>
      </c>
      <c r="B34" s="11" t="s">
        <v>74</v>
      </c>
      <c r="C34" s="15" t="s">
        <v>12</v>
      </c>
      <c r="D34" s="20">
        <v>8071</v>
      </c>
      <c r="E34" s="18">
        <v>8413.9860000000008</v>
      </c>
      <c r="F34" s="9">
        <f t="shared" si="3"/>
        <v>342.98600000000079</v>
      </c>
      <c r="G34" s="9">
        <f t="shared" si="4"/>
        <v>104.24960971379011</v>
      </c>
      <c r="H34" s="11" t="s">
        <v>75</v>
      </c>
    </row>
    <row r="35" spans="1:8">
      <c r="A35" s="27" t="s">
        <v>76</v>
      </c>
      <c r="B35" s="8" t="s">
        <v>77</v>
      </c>
      <c r="C35" s="7" t="s">
        <v>12</v>
      </c>
      <c r="D35" s="23">
        <f>D37+D38+D39+D40+D41+D42</f>
        <v>5912</v>
      </c>
      <c r="E35" s="26">
        <f>E37+E38+E39+E40+E41+E42</f>
        <v>9168.5139999999992</v>
      </c>
      <c r="F35" s="9">
        <f t="shared" si="3"/>
        <v>3256.5139999999992</v>
      </c>
      <c r="G35" s="9">
        <f t="shared" si="4"/>
        <v>155.08311907983762</v>
      </c>
      <c r="H35" s="11"/>
    </row>
    <row r="36" spans="1:8">
      <c r="A36" s="13"/>
      <c r="B36" s="14" t="s">
        <v>15</v>
      </c>
      <c r="C36" s="15"/>
      <c r="D36" s="28"/>
      <c r="E36" s="21"/>
      <c r="F36" s="9"/>
      <c r="G36" s="9"/>
      <c r="H36" s="11"/>
    </row>
    <row r="37" spans="1:8" ht="15.75" customHeight="1">
      <c r="A37" s="19" t="s">
        <v>78</v>
      </c>
      <c r="B37" s="11" t="s">
        <v>79</v>
      </c>
      <c r="C37" s="15" t="s">
        <v>12</v>
      </c>
      <c r="D37" s="20">
        <v>894</v>
      </c>
      <c r="E37" s="18">
        <v>1117.7669999999998</v>
      </c>
      <c r="F37" s="9">
        <f t="shared" ref="F37:F47" si="5">E37-D37</f>
        <v>223.76699999999983</v>
      </c>
      <c r="G37" s="9">
        <f t="shared" ref="G37:G43" si="6">E37/D37*100</f>
        <v>125.02986577181206</v>
      </c>
      <c r="H37" s="11" t="s">
        <v>80</v>
      </c>
    </row>
    <row r="38" spans="1:8" ht="15.75" customHeight="1">
      <c r="A38" s="19" t="s">
        <v>81</v>
      </c>
      <c r="B38" s="11" t="s">
        <v>82</v>
      </c>
      <c r="C38" s="15" t="s">
        <v>12</v>
      </c>
      <c r="D38" s="20">
        <v>555</v>
      </c>
      <c r="E38" s="18">
        <v>2712.8610000000003</v>
      </c>
      <c r="F38" s="9">
        <f t="shared" si="5"/>
        <v>2157.8610000000003</v>
      </c>
      <c r="G38" s="9">
        <f t="shared" si="6"/>
        <v>488.8037837837839</v>
      </c>
      <c r="H38" s="11" t="s">
        <v>83</v>
      </c>
    </row>
    <row r="39" spans="1:8" ht="38.25">
      <c r="A39" s="19" t="s">
        <v>84</v>
      </c>
      <c r="B39" s="11" t="s">
        <v>85</v>
      </c>
      <c r="C39" s="15" t="s">
        <v>12</v>
      </c>
      <c r="D39" s="20">
        <v>844</v>
      </c>
      <c r="E39" s="18">
        <v>838.72799999999995</v>
      </c>
      <c r="F39" s="9">
        <f t="shared" si="5"/>
        <v>-5.2720000000000482</v>
      </c>
      <c r="G39" s="9">
        <f t="shared" si="6"/>
        <v>99.375355450236952</v>
      </c>
      <c r="H39" s="11" t="s">
        <v>58</v>
      </c>
    </row>
    <row r="40" spans="1:8" ht="25.5">
      <c r="A40" s="19" t="s">
        <v>86</v>
      </c>
      <c r="B40" s="11" t="s">
        <v>87</v>
      </c>
      <c r="C40" s="15" t="s">
        <v>12</v>
      </c>
      <c r="D40" s="20">
        <v>1132</v>
      </c>
      <c r="E40" s="18">
        <v>1059.5110000000002</v>
      </c>
      <c r="F40" s="9">
        <f t="shared" si="5"/>
        <v>-72.488999999999805</v>
      </c>
      <c r="G40" s="9">
        <f t="shared" si="6"/>
        <v>93.596378091872808</v>
      </c>
      <c r="H40" s="11" t="s">
        <v>58</v>
      </c>
    </row>
    <row r="41" spans="1:8" ht="25.5">
      <c r="A41" s="19" t="s">
        <v>88</v>
      </c>
      <c r="B41" s="11" t="s">
        <v>89</v>
      </c>
      <c r="C41" s="15" t="s">
        <v>12</v>
      </c>
      <c r="D41" s="20">
        <v>1259</v>
      </c>
      <c r="E41" s="18">
        <v>1510.9600000000003</v>
      </c>
      <c r="F41" s="9">
        <f t="shared" si="5"/>
        <v>251.96000000000026</v>
      </c>
      <c r="G41" s="9">
        <f t="shared" si="6"/>
        <v>120.01270849880861</v>
      </c>
      <c r="H41" s="11" t="s">
        <v>58</v>
      </c>
    </row>
    <row r="42" spans="1:8" ht="76.5">
      <c r="A42" s="19" t="s">
        <v>90</v>
      </c>
      <c r="B42" s="11" t="s">
        <v>91</v>
      </c>
      <c r="C42" s="15" t="s">
        <v>12</v>
      </c>
      <c r="D42" s="20">
        <v>1228</v>
      </c>
      <c r="E42" s="18">
        <v>1928.6869999999999</v>
      </c>
      <c r="F42" s="9">
        <f t="shared" si="5"/>
        <v>700.6869999999999</v>
      </c>
      <c r="G42" s="9">
        <f t="shared" si="6"/>
        <v>157.05920195439737</v>
      </c>
      <c r="H42" s="11" t="s">
        <v>92</v>
      </c>
    </row>
    <row r="43" spans="1:8" ht="114.75">
      <c r="A43" s="13" t="s">
        <v>93</v>
      </c>
      <c r="B43" s="11" t="s">
        <v>94</v>
      </c>
      <c r="C43" s="15" t="s">
        <v>12</v>
      </c>
      <c r="D43" s="20">
        <v>6178</v>
      </c>
      <c r="E43" s="18">
        <v>12427.028</v>
      </c>
      <c r="F43" s="9">
        <f t="shared" si="5"/>
        <v>6249.0280000000002</v>
      </c>
      <c r="G43" s="9">
        <f t="shared" si="6"/>
        <v>201.14969245710586</v>
      </c>
      <c r="H43" s="11" t="s">
        <v>95</v>
      </c>
    </row>
    <row r="44" spans="1:8" ht="25.5">
      <c r="A44" s="13" t="s">
        <v>96</v>
      </c>
      <c r="B44" s="11" t="s">
        <v>97</v>
      </c>
      <c r="C44" s="15" t="s">
        <v>12</v>
      </c>
      <c r="D44" s="20">
        <v>0</v>
      </c>
      <c r="E44" s="18">
        <v>0</v>
      </c>
      <c r="F44" s="9">
        <f t="shared" si="5"/>
        <v>0</v>
      </c>
      <c r="G44" s="9"/>
      <c r="H44" s="11"/>
    </row>
    <row r="45" spans="1:8" ht="25.5">
      <c r="A45" s="13" t="s">
        <v>98</v>
      </c>
      <c r="B45" s="11" t="s">
        <v>99</v>
      </c>
      <c r="C45" s="15" t="s">
        <v>12</v>
      </c>
      <c r="D45" s="20">
        <v>0</v>
      </c>
      <c r="E45" s="18">
        <v>0</v>
      </c>
      <c r="F45" s="9">
        <f t="shared" si="5"/>
        <v>0</v>
      </c>
      <c r="G45" s="9"/>
      <c r="H45" s="11"/>
    </row>
    <row r="46" spans="1:8">
      <c r="A46" s="27" t="s">
        <v>100</v>
      </c>
      <c r="B46" s="8" t="s">
        <v>101</v>
      </c>
      <c r="C46" s="7" t="s">
        <v>12</v>
      </c>
      <c r="D46" s="23">
        <f>D47+D82+D97</f>
        <v>345789.1</v>
      </c>
      <c r="E46" s="26">
        <f>E47+E82+E97</f>
        <v>296337.13400000002</v>
      </c>
      <c r="F46" s="9">
        <f t="shared" si="5"/>
        <v>-49451.965999999957</v>
      </c>
      <c r="G46" s="9">
        <f>E46/D46*100</f>
        <v>85.698807163094514</v>
      </c>
      <c r="H46" s="11"/>
    </row>
    <row r="47" spans="1:8">
      <c r="A47" s="12" t="s">
        <v>102</v>
      </c>
      <c r="B47" s="8" t="s">
        <v>103</v>
      </c>
      <c r="C47" s="7" t="s">
        <v>12</v>
      </c>
      <c r="D47" s="23">
        <f>D49+D50+D51+D52+D53+D54+D55+D59+D60+D61+D69</f>
        <v>115487.1</v>
      </c>
      <c r="E47" s="26">
        <f>E49+E50+E51+E52+E53+E54+E55+E59+E60+E61+E69</f>
        <v>121515.398</v>
      </c>
      <c r="F47" s="9">
        <f t="shared" si="5"/>
        <v>6028.2979999999952</v>
      </c>
      <c r="G47" s="9">
        <f>E47/D47*100</f>
        <v>105.21988862825371</v>
      </c>
      <c r="H47" s="11"/>
    </row>
    <row r="48" spans="1:8">
      <c r="A48" s="13"/>
      <c r="B48" s="14" t="s">
        <v>15</v>
      </c>
      <c r="C48" s="15"/>
      <c r="D48" s="20"/>
      <c r="E48" s="21"/>
      <c r="F48" s="9"/>
      <c r="G48" s="9"/>
      <c r="H48" s="11"/>
    </row>
    <row r="49" spans="1:8" ht="51">
      <c r="A49" s="13" t="s">
        <v>104</v>
      </c>
      <c r="B49" s="11" t="s">
        <v>105</v>
      </c>
      <c r="C49" s="15" t="s">
        <v>12</v>
      </c>
      <c r="D49" s="20">
        <v>56595.1</v>
      </c>
      <c r="E49" s="18">
        <v>54350.474999999991</v>
      </c>
      <c r="F49" s="9">
        <f t="shared" ref="F49:F61" si="7">E49-D49</f>
        <v>-2244.6250000000073</v>
      </c>
      <c r="G49" s="9">
        <f t="shared" ref="G49:G55" si="8">E49/D49*100</f>
        <v>96.033888092785404</v>
      </c>
      <c r="H49" s="11" t="s">
        <v>106</v>
      </c>
    </row>
    <row r="50" spans="1:8" ht="25.5">
      <c r="A50" s="13" t="s">
        <v>107</v>
      </c>
      <c r="B50" s="11" t="s">
        <v>41</v>
      </c>
      <c r="C50" s="15" t="s">
        <v>12</v>
      </c>
      <c r="D50" s="20">
        <v>4731</v>
      </c>
      <c r="E50" s="18">
        <v>5005.1379999999999</v>
      </c>
      <c r="F50" s="9">
        <f t="shared" si="7"/>
        <v>274.13799999999992</v>
      </c>
      <c r="G50" s="9">
        <f t="shared" si="8"/>
        <v>105.79450433312196</v>
      </c>
      <c r="H50" s="11"/>
    </row>
    <row r="51" spans="1:8" ht="25.5">
      <c r="A51" s="13" t="s">
        <v>108</v>
      </c>
      <c r="B51" s="11" t="s">
        <v>109</v>
      </c>
      <c r="C51" s="15"/>
      <c r="D51" s="20">
        <v>1698</v>
      </c>
      <c r="E51" s="18">
        <v>1614.2620000000004</v>
      </c>
      <c r="F51" s="9">
        <f t="shared" si="7"/>
        <v>-83.737999999999602</v>
      </c>
      <c r="G51" s="9">
        <f t="shared" si="8"/>
        <v>95.068433451118977</v>
      </c>
      <c r="H51" s="11"/>
    </row>
    <row r="52" spans="1:8" ht="51">
      <c r="A52" s="13" t="s">
        <v>110</v>
      </c>
      <c r="B52" s="11" t="s">
        <v>111</v>
      </c>
      <c r="C52" s="15" t="s">
        <v>12</v>
      </c>
      <c r="D52" s="20">
        <v>1122</v>
      </c>
      <c r="E52" s="18">
        <v>1688.3260000000002</v>
      </c>
      <c r="F52" s="9">
        <f t="shared" si="7"/>
        <v>566.32600000000025</v>
      </c>
      <c r="G52" s="9">
        <f t="shared" si="8"/>
        <v>150.47468805704102</v>
      </c>
      <c r="H52" s="11" t="s">
        <v>112</v>
      </c>
    </row>
    <row r="53" spans="1:8">
      <c r="A53" s="13" t="s">
        <v>113</v>
      </c>
      <c r="B53" s="11" t="s">
        <v>47</v>
      </c>
      <c r="C53" s="15" t="s">
        <v>12</v>
      </c>
      <c r="D53" s="20">
        <v>18132</v>
      </c>
      <c r="E53" s="18">
        <v>17321.491000000002</v>
      </c>
      <c r="F53" s="9">
        <f t="shared" si="7"/>
        <v>-810.5089999999982</v>
      </c>
      <c r="G53" s="9">
        <f t="shared" si="8"/>
        <v>95.529952570041914</v>
      </c>
      <c r="H53" s="11"/>
    </row>
    <row r="54" spans="1:8" ht="51">
      <c r="A54" s="13" t="s">
        <v>114</v>
      </c>
      <c r="B54" s="11" t="s">
        <v>115</v>
      </c>
      <c r="C54" s="15" t="s">
        <v>12</v>
      </c>
      <c r="D54" s="20">
        <v>3881</v>
      </c>
      <c r="E54" s="18">
        <v>5616.1419999999998</v>
      </c>
      <c r="F54" s="9">
        <f t="shared" si="7"/>
        <v>1735.1419999999998</v>
      </c>
      <c r="G54" s="9">
        <f t="shared" si="8"/>
        <v>144.70863179592888</v>
      </c>
      <c r="H54" s="11" t="s">
        <v>116</v>
      </c>
    </row>
    <row r="55" spans="1:8">
      <c r="A55" s="13" t="s">
        <v>117</v>
      </c>
      <c r="B55" s="11" t="s">
        <v>118</v>
      </c>
      <c r="C55" s="15" t="s">
        <v>12</v>
      </c>
      <c r="D55" s="20">
        <f>D57+D58</f>
        <v>937</v>
      </c>
      <c r="E55" s="29">
        <f>E57+E58</f>
        <v>1542.3899999999999</v>
      </c>
      <c r="F55" s="9">
        <f t="shared" si="7"/>
        <v>605.38999999999987</v>
      </c>
      <c r="G55" s="9">
        <f t="shared" si="8"/>
        <v>164.60939167556029</v>
      </c>
      <c r="H55" s="11"/>
    </row>
    <row r="56" spans="1:8">
      <c r="A56" s="13"/>
      <c r="B56" s="14" t="s">
        <v>15</v>
      </c>
      <c r="C56" s="15" t="s">
        <v>12</v>
      </c>
      <c r="D56" s="20"/>
      <c r="E56" s="21"/>
      <c r="F56" s="9">
        <f t="shared" si="7"/>
        <v>0</v>
      </c>
      <c r="G56" s="9"/>
      <c r="H56" s="11"/>
    </row>
    <row r="57" spans="1:8" ht="25.5">
      <c r="A57" s="13" t="s">
        <v>119</v>
      </c>
      <c r="B57" s="11" t="s">
        <v>120</v>
      </c>
      <c r="C57" s="15" t="s">
        <v>12</v>
      </c>
      <c r="D57" s="20">
        <v>298</v>
      </c>
      <c r="E57" s="18">
        <v>458.96500000000003</v>
      </c>
      <c r="F57" s="9">
        <f t="shared" si="7"/>
        <v>160.96500000000003</v>
      </c>
      <c r="G57" s="9">
        <f>E57/D57*100</f>
        <v>154.01510067114094</v>
      </c>
      <c r="H57" s="11" t="s">
        <v>121</v>
      </c>
    </row>
    <row r="58" spans="1:8" ht="38.25">
      <c r="A58" s="13" t="s">
        <v>122</v>
      </c>
      <c r="B58" s="11" t="s">
        <v>123</v>
      </c>
      <c r="C58" s="15" t="s">
        <v>12</v>
      </c>
      <c r="D58" s="20">
        <v>639</v>
      </c>
      <c r="E58" s="18">
        <v>1083.425</v>
      </c>
      <c r="F58" s="9">
        <f t="shared" si="7"/>
        <v>444.42499999999995</v>
      </c>
      <c r="G58" s="9">
        <f>E58/D58*100</f>
        <v>169.55007824726133</v>
      </c>
      <c r="H58" s="11" t="s">
        <v>124</v>
      </c>
    </row>
    <row r="59" spans="1:8" ht="63.75">
      <c r="A59" s="13" t="s">
        <v>125</v>
      </c>
      <c r="B59" s="11" t="s">
        <v>126</v>
      </c>
      <c r="C59" s="15" t="s">
        <v>12</v>
      </c>
      <c r="D59" s="20">
        <v>613</v>
      </c>
      <c r="E59" s="18">
        <v>913.01499999999999</v>
      </c>
      <c r="F59" s="9">
        <f t="shared" si="7"/>
        <v>300.01499999999999</v>
      </c>
      <c r="G59" s="9">
        <f>E59/D59*100</f>
        <v>148.94208809135398</v>
      </c>
      <c r="H59" s="11" t="s">
        <v>127</v>
      </c>
    </row>
    <row r="60" spans="1:8" ht="25.5">
      <c r="A60" s="13" t="s">
        <v>128</v>
      </c>
      <c r="B60" s="11" t="s">
        <v>129</v>
      </c>
      <c r="C60" s="15" t="s">
        <v>12</v>
      </c>
      <c r="D60" s="16">
        <v>3817</v>
      </c>
      <c r="E60" s="18">
        <v>3889.1309999999999</v>
      </c>
      <c r="F60" s="9">
        <f t="shared" si="7"/>
        <v>72.130999999999858</v>
      </c>
      <c r="G60" s="9">
        <f>E60/D60*100</f>
        <v>101.88973015457165</v>
      </c>
      <c r="H60" s="11" t="s">
        <v>58</v>
      </c>
    </row>
    <row r="61" spans="1:8">
      <c r="A61" s="13" t="s">
        <v>130</v>
      </c>
      <c r="B61" s="11" t="s">
        <v>131</v>
      </c>
      <c r="C61" s="15" t="s">
        <v>12</v>
      </c>
      <c r="D61" s="20">
        <f>D63+D64+D65+D66+D67+D68</f>
        <v>12143</v>
      </c>
      <c r="E61" s="29">
        <f>E63+E64+E65+E66+E67+E68</f>
        <v>12697.485999999997</v>
      </c>
      <c r="F61" s="9">
        <f t="shared" si="7"/>
        <v>554.48599999999715</v>
      </c>
      <c r="G61" s="9">
        <f>E61/D61*100</f>
        <v>104.56630157292264</v>
      </c>
      <c r="H61" s="11"/>
    </row>
    <row r="62" spans="1:8">
      <c r="A62" s="13"/>
      <c r="B62" s="14" t="s">
        <v>15</v>
      </c>
      <c r="C62" s="15" t="s">
        <v>12</v>
      </c>
      <c r="D62" s="20"/>
      <c r="E62" s="21"/>
      <c r="F62" s="9"/>
      <c r="G62" s="9"/>
      <c r="H62" s="11"/>
    </row>
    <row r="63" spans="1:8" ht="25.5">
      <c r="A63" s="19" t="s">
        <v>132</v>
      </c>
      <c r="B63" s="11" t="s">
        <v>133</v>
      </c>
      <c r="C63" s="15" t="s">
        <v>12</v>
      </c>
      <c r="D63" s="20">
        <v>1741</v>
      </c>
      <c r="E63" s="18">
        <v>1727.1920000000005</v>
      </c>
      <c r="F63" s="9">
        <f t="shared" ref="F63:F69" si="9">E63-D63</f>
        <v>-13.807999999999538</v>
      </c>
      <c r="G63" s="9">
        <f>E63/D63*100</f>
        <v>99.206892590465273</v>
      </c>
      <c r="H63" s="11"/>
    </row>
    <row r="64" spans="1:8">
      <c r="A64" s="19" t="s">
        <v>134</v>
      </c>
      <c r="B64" s="11" t="s">
        <v>135</v>
      </c>
      <c r="C64" s="15" t="s">
        <v>12</v>
      </c>
      <c r="D64" s="20">
        <v>6577</v>
      </c>
      <c r="E64" s="18">
        <v>6392.5799999999981</v>
      </c>
      <c r="F64" s="9">
        <f t="shared" si="9"/>
        <v>-184.42000000000189</v>
      </c>
      <c r="G64" s="9">
        <f>E64/D64*100</f>
        <v>97.195986011859475</v>
      </c>
      <c r="H64" s="11"/>
    </row>
    <row r="65" spans="1:8">
      <c r="A65" s="19" t="s">
        <v>136</v>
      </c>
      <c r="B65" s="11" t="s">
        <v>137</v>
      </c>
      <c r="C65" s="15" t="s">
        <v>12</v>
      </c>
      <c r="D65" s="20">
        <v>277</v>
      </c>
      <c r="E65" s="18">
        <v>328.149</v>
      </c>
      <c r="F65" s="9">
        <f t="shared" si="9"/>
        <v>51.149000000000001</v>
      </c>
      <c r="G65" s="9">
        <f>E65/D65*100</f>
        <v>118.46534296028881</v>
      </c>
      <c r="H65" s="11"/>
    </row>
    <row r="66" spans="1:8">
      <c r="A66" s="19" t="s">
        <v>138</v>
      </c>
      <c r="B66" s="11" t="s">
        <v>139</v>
      </c>
      <c r="C66" s="15" t="s">
        <v>12</v>
      </c>
      <c r="D66" s="20">
        <v>1251</v>
      </c>
      <c r="E66" s="18">
        <v>1308.338</v>
      </c>
      <c r="F66" s="9">
        <f t="shared" si="9"/>
        <v>57.337999999999965</v>
      </c>
      <c r="G66" s="9">
        <f>E66/D66*100</f>
        <v>104.58337330135892</v>
      </c>
      <c r="H66" s="11"/>
    </row>
    <row r="67" spans="1:8" ht="25.5">
      <c r="A67" s="19" t="s">
        <v>140</v>
      </c>
      <c r="B67" s="11" t="s">
        <v>141</v>
      </c>
      <c r="C67" s="15" t="s">
        <v>12</v>
      </c>
      <c r="D67" s="20">
        <v>2297</v>
      </c>
      <c r="E67" s="18">
        <v>2941.2269999999999</v>
      </c>
      <c r="F67" s="9">
        <f t="shared" si="9"/>
        <v>644.22699999999986</v>
      </c>
      <c r="G67" s="9">
        <f>E67/D67*100</f>
        <v>128.04645189377447</v>
      </c>
      <c r="H67" s="11"/>
    </row>
    <row r="68" spans="1:8">
      <c r="A68" s="19" t="s">
        <v>142</v>
      </c>
      <c r="B68" s="11" t="s">
        <v>143</v>
      </c>
      <c r="C68" s="15" t="s">
        <v>12</v>
      </c>
      <c r="D68" s="20">
        <v>0</v>
      </c>
      <c r="E68" s="18">
        <v>0</v>
      </c>
      <c r="F68" s="9">
        <f t="shared" si="9"/>
        <v>0</v>
      </c>
      <c r="G68" s="9"/>
      <c r="H68" s="11"/>
    </row>
    <row r="69" spans="1:8">
      <c r="A69" s="13" t="s">
        <v>144</v>
      </c>
      <c r="B69" s="11" t="s">
        <v>145</v>
      </c>
      <c r="C69" s="15" t="s">
        <v>12</v>
      </c>
      <c r="D69" s="23">
        <f>D71+D72+D73+D74+D75+D76+D77+D78+D79+D80+D81</f>
        <v>11818</v>
      </c>
      <c r="E69" s="26">
        <f>E71+E72+E73+E74+E75+E76+E77+E78+E79+E80+E81</f>
        <v>16877.542000000001</v>
      </c>
      <c r="F69" s="9">
        <f t="shared" si="9"/>
        <v>5059.5420000000013</v>
      </c>
      <c r="G69" s="9">
        <f>E69/D69*100</f>
        <v>142.81216787950586</v>
      </c>
      <c r="H69" s="11"/>
    </row>
    <row r="70" spans="1:8">
      <c r="A70" s="13"/>
      <c r="B70" s="14" t="s">
        <v>15</v>
      </c>
      <c r="C70" s="15" t="s">
        <v>12</v>
      </c>
      <c r="D70" s="20"/>
      <c r="E70" s="21"/>
      <c r="F70" s="9"/>
      <c r="G70" s="9"/>
      <c r="H70" s="11"/>
    </row>
    <row r="71" spans="1:8">
      <c r="A71" s="19" t="s">
        <v>146</v>
      </c>
      <c r="B71" s="11" t="s">
        <v>89</v>
      </c>
      <c r="C71" s="15" t="s">
        <v>12</v>
      </c>
      <c r="D71" s="20">
        <v>0</v>
      </c>
      <c r="E71" s="18">
        <v>0</v>
      </c>
      <c r="F71" s="9">
        <f t="shared" ref="F71:F90" si="10">E71-D71</f>
        <v>0</v>
      </c>
      <c r="G71" s="9"/>
      <c r="H71" s="11"/>
    </row>
    <row r="72" spans="1:8" ht="51">
      <c r="A72" s="19" t="s">
        <v>147</v>
      </c>
      <c r="B72" s="11" t="s">
        <v>148</v>
      </c>
      <c r="C72" s="15" t="s">
        <v>12</v>
      </c>
      <c r="D72" s="20">
        <v>2979</v>
      </c>
      <c r="E72" s="18">
        <v>2866.6640000000002</v>
      </c>
      <c r="F72" s="9">
        <f t="shared" si="10"/>
        <v>-112.33599999999979</v>
      </c>
      <c r="G72" s="9">
        <f t="shared" ref="G72:G80" si="11">E72/D72*100</f>
        <v>96.229070157771062</v>
      </c>
      <c r="H72" s="11" t="s">
        <v>149</v>
      </c>
    </row>
    <row r="73" spans="1:8" ht="51">
      <c r="A73" s="19" t="s">
        <v>150</v>
      </c>
      <c r="B73" s="11" t="s">
        <v>151</v>
      </c>
      <c r="C73" s="15" t="s">
        <v>12</v>
      </c>
      <c r="D73" s="20">
        <v>5300</v>
      </c>
      <c r="E73" s="18">
        <v>7198.9319999999998</v>
      </c>
      <c r="F73" s="9">
        <f t="shared" si="10"/>
        <v>1898.9319999999998</v>
      </c>
      <c r="G73" s="9">
        <f t="shared" si="11"/>
        <v>135.82890566037736</v>
      </c>
      <c r="H73" s="11" t="s">
        <v>152</v>
      </c>
    </row>
    <row r="74" spans="1:8" ht="229.5">
      <c r="A74" s="19" t="s">
        <v>153</v>
      </c>
      <c r="B74" s="11" t="s">
        <v>154</v>
      </c>
      <c r="C74" s="15" t="s">
        <v>12</v>
      </c>
      <c r="D74" s="20">
        <v>2279</v>
      </c>
      <c r="E74" s="18">
        <v>4141.982</v>
      </c>
      <c r="F74" s="9">
        <f t="shared" si="10"/>
        <v>1862.982</v>
      </c>
      <c r="G74" s="9">
        <f t="shared" si="11"/>
        <v>181.74559017112767</v>
      </c>
      <c r="H74" s="11" t="s">
        <v>155</v>
      </c>
    </row>
    <row r="75" spans="1:8" ht="89.25">
      <c r="A75" s="19" t="s">
        <v>156</v>
      </c>
      <c r="B75" s="11" t="s">
        <v>157</v>
      </c>
      <c r="C75" s="15" t="s">
        <v>12</v>
      </c>
      <c r="D75" s="20">
        <v>507</v>
      </c>
      <c r="E75" s="18">
        <v>398.17200000000003</v>
      </c>
      <c r="F75" s="9">
        <f t="shared" si="10"/>
        <v>-108.82799999999997</v>
      </c>
      <c r="G75" s="9">
        <f t="shared" si="11"/>
        <v>78.534911242603556</v>
      </c>
      <c r="H75" s="11" t="s">
        <v>158</v>
      </c>
    </row>
    <row r="76" spans="1:8" ht="25.5">
      <c r="A76" s="19" t="s">
        <v>159</v>
      </c>
      <c r="B76" s="11" t="s">
        <v>160</v>
      </c>
      <c r="C76" s="15" t="s">
        <v>12</v>
      </c>
      <c r="D76" s="20">
        <v>116</v>
      </c>
      <c r="E76" s="18">
        <v>135</v>
      </c>
      <c r="F76" s="9">
        <f t="shared" si="10"/>
        <v>19</v>
      </c>
      <c r="G76" s="9">
        <f t="shared" si="11"/>
        <v>116.37931034482759</v>
      </c>
      <c r="H76" s="11" t="s">
        <v>161</v>
      </c>
    </row>
    <row r="77" spans="1:8" ht="76.5">
      <c r="A77" s="19" t="s">
        <v>162</v>
      </c>
      <c r="B77" s="11" t="s">
        <v>163</v>
      </c>
      <c r="C77" s="15" t="s">
        <v>12</v>
      </c>
      <c r="D77" s="20">
        <v>55</v>
      </c>
      <c r="E77" s="18">
        <v>90.924000000000007</v>
      </c>
      <c r="F77" s="9">
        <f t="shared" si="10"/>
        <v>35.924000000000007</v>
      </c>
      <c r="G77" s="9">
        <f t="shared" si="11"/>
        <v>165.31636363636363</v>
      </c>
      <c r="H77" s="11" t="s">
        <v>164</v>
      </c>
    </row>
    <row r="78" spans="1:8" ht="25.5">
      <c r="A78" s="19" t="s">
        <v>165</v>
      </c>
      <c r="B78" s="11" t="s">
        <v>166</v>
      </c>
      <c r="C78" s="15" t="s">
        <v>12</v>
      </c>
      <c r="D78" s="20">
        <v>130</v>
      </c>
      <c r="E78" s="18">
        <v>1471.28</v>
      </c>
      <c r="F78" s="9">
        <f t="shared" si="10"/>
        <v>1341.28</v>
      </c>
      <c r="G78" s="9">
        <f t="shared" si="11"/>
        <v>1131.7538461538461</v>
      </c>
      <c r="H78" s="11" t="s">
        <v>167</v>
      </c>
    </row>
    <row r="79" spans="1:8" ht="38.25">
      <c r="A79" s="19" t="s">
        <v>168</v>
      </c>
      <c r="B79" s="11" t="s">
        <v>169</v>
      </c>
      <c r="C79" s="15" t="s">
        <v>12</v>
      </c>
      <c r="D79" s="20">
        <v>2</v>
      </c>
      <c r="E79" s="18">
        <v>121.538</v>
      </c>
      <c r="F79" s="9">
        <f t="shared" si="10"/>
        <v>119.538</v>
      </c>
      <c r="G79" s="9">
        <f t="shared" si="11"/>
        <v>6076.9</v>
      </c>
      <c r="H79" s="11" t="s">
        <v>170</v>
      </c>
    </row>
    <row r="80" spans="1:8" ht="38.25">
      <c r="A80" s="19" t="s">
        <v>171</v>
      </c>
      <c r="B80" s="11" t="s">
        <v>172</v>
      </c>
      <c r="C80" s="15" t="s">
        <v>12</v>
      </c>
      <c r="D80" s="20">
        <v>450</v>
      </c>
      <c r="E80" s="18">
        <v>453.05</v>
      </c>
      <c r="F80" s="10">
        <f t="shared" si="10"/>
        <v>3.0500000000000114</v>
      </c>
      <c r="G80" s="9">
        <f t="shared" si="11"/>
        <v>100.67777777777778</v>
      </c>
      <c r="H80" s="11"/>
    </row>
    <row r="81" spans="1:8">
      <c r="A81" s="30" t="s">
        <v>165</v>
      </c>
      <c r="B81" s="11" t="s">
        <v>173</v>
      </c>
      <c r="C81" s="15" t="s">
        <v>12</v>
      </c>
      <c r="D81" s="20">
        <v>0</v>
      </c>
      <c r="E81" s="18">
        <v>0</v>
      </c>
      <c r="F81" s="10">
        <f t="shared" si="10"/>
        <v>0</v>
      </c>
      <c r="G81" s="10"/>
      <c r="H81" s="11"/>
    </row>
    <row r="82" spans="1:8" ht="25.5">
      <c r="A82" s="12" t="s">
        <v>174</v>
      </c>
      <c r="B82" s="8" t="s">
        <v>175</v>
      </c>
      <c r="C82" s="7" t="s">
        <v>12</v>
      </c>
      <c r="D82" s="23">
        <f>D84+D85+D86+D87+D88+D89+D90</f>
        <v>119725.5</v>
      </c>
      <c r="E82" s="26">
        <f>E84+E85+E86+E87+E88+E89+E90</f>
        <v>116158.395</v>
      </c>
      <c r="F82" s="9">
        <f t="shared" si="10"/>
        <v>-3567.1049999999959</v>
      </c>
      <c r="G82" s="9">
        <f>E82/D82*100</f>
        <v>97.020597115902632</v>
      </c>
      <c r="H82" s="11"/>
    </row>
    <row r="83" spans="1:8">
      <c r="A83" s="13"/>
      <c r="B83" s="14" t="s">
        <v>15</v>
      </c>
      <c r="C83" s="15"/>
      <c r="D83" s="20"/>
      <c r="E83" s="10"/>
      <c r="F83" s="9">
        <f t="shared" si="10"/>
        <v>0</v>
      </c>
      <c r="G83" s="9"/>
      <c r="H83" s="11"/>
    </row>
    <row r="84" spans="1:8" ht="51">
      <c r="A84" s="13" t="s">
        <v>176</v>
      </c>
      <c r="B84" s="11" t="s">
        <v>38</v>
      </c>
      <c r="C84" s="15" t="s">
        <v>12</v>
      </c>
      <c r="D84" s="20">
        <v>88213.5</v>
      </c>
      <c r="E84" s="18">
        <v>84285.046000000002</v>
      </c>
      <c r="F84" s="9">
        <f t="shared" si="10"/>
        <v>-3928.4539999999979</v>
      </c>
      <c r="G84" s="9">
        <f t="shared" ref="G84:G90" si="12">E84/D84*100</f>
        <v>95.546652156415973</v>
      </c>
      <c r="H84" s="11" t="s">
        <v>106</v>
      </c>
    </row>
    <row r="85" spans="1:8" ht="25.5">
      <c r="A85" s="13" t="s">
        <v>177</v>
      </c>
      <c r="B85" s="11" t="s">
        <v>41</v>
      </c>
      <c r="C85" s="15" t="s">
        <v>12</v>
      </c>
      <c r="D85" s="20">
        <v>7375</v>
      </c>
      <c r="E85" s="18">
        <v>7481.7240000000002</v>
      </c>
      <c r="F85" s="9">
        <f t="shared" si="10"/>
        <v>106.72400000000016</v>
      </c>
      <c r="G85" s="9">
        <f t="shared" si="12"/>
        <v>101.44710508474577</v>
      </c>
      <c r="H85" s="11"/>
    </row>
    <row r="86" spans="1:8" ht="25.5">
      <c r="A86" s="13" t="s">
        <v>178</v>
      </c>
      <c r="B86" s="11" t="s">
        <v>109</v>
      </c>
      <c r="C86" s="15" t="s">
        <v>12</v>
      </c>
      <c r="D86" s="20">
        <v>2646</v>
      </c>
      <c r="E86" s="18">
        <v>2541.8619999999996</v>
      </c>
      <c r="F86" s="9">
        <f t="shared" si="10"/>
        <v>-104.13800000000037</v>
      </c>
      <c r="G86" s="9">
        <f t="shared" si="12"/>
        <v>96.064323507180632</v>
      </c>
      <c r="H86" s="11"/>
    </row>
    <row r="87" spans="1:8" ht="51">
      <c r="A87" s="13" t="s">
        <v>179</v>
      </c>
      <c r="B87" s="11" t="s">
        <v>180</v>
      </c>
      <c r="C87" s="15" t="s">
        <v>12</v>
      </c>
      <c r="D87" s="20">
        <v>4414</v>
      </c>
      <c r="E87" s="18">
        <v>4225.5289999999986</v>
      </c>
      <c r="F87" s="9">
        <f t="shared" si="10"/>
        <v>-188.47100000000137</v>
      </c>
      <c r="G87" s="9">
        <f t="shared" si="12"/>
        <v>95.730154055278632</v>
      </c>
      <c r="H87" s="11" t="s">
        <v>181</v>
      </c>
    </row>
    <row r="88" spans="1:8">
      <c r="A88" s="13" t="s">
        <v>182</v>
      </c>
      <c r="B88" s="11" t="s">
        <v>47</v>
      </c>
      <c r="C88" s="15" t="s">
        <v>12</v>
      </c>
      <c r="D88" s="20">
        <v>1439</v>
      </c>
      <c r="E88" s="18">
        <v>1400.9450000000002</v>
      </c>
      <c r="F88" s="9">
        <f t="shared" si="10"/>
        <v>-38.054999999999836</v>
      </c>
      <c r="G88" s="9">
        <f t="shared" si="12"/>
        <v>97.355455177206409</v>
      </c>
      <c r="H88" s="11"/>
    </row>
    <row r="89" spans="1:8" ht="25.5">
      <c r="A89" s="13" t="s">
        <v>183</v>
      </c>
      <c r="B89" s="11" t="s">
        <v>184</v>
      </c>
      <c r="C89" s="15" t="s">
        <v>12</v>
      </c>
      <c r="D89" s="20">
        <v>3164</v>
      </c>
      <c r="E89" s="18">
        <v>3208.7849999999999</v>
      </c>
      <c r="F89" s="9">
        <f t="shared" si="10"/>
        <v>44.784999999999854</v>
      </c>
      <c r="G89" s="9">
        <f t="shared" si="12"/>
        <v>101.41545512010113</v>
      </c>
      <c r="H89" s="11" t="s">
        <v>58</v>
      </c>
    </row>
    <row r="90" spans="1:8">
      <c r="A90" s="13" t="s">
        <v>185</v>
      </c>
      <c r="B90" s="11" t="s">
        <v>186</v>
      </c>
      <c r="C90" s="15" t="s">
        <v>12</v>
      </c>
      <c r="D90" s="23">
        <f>D92+D93+D94+D95+D96</f>
        <v>12474</v>
      </c>
      <c r="E90" s="26">
        <f>E92+E93+E94+E95+E96</f>
        <v>13014.503999999999</v>
      </c>
      <c r="F90" s="9">
        <f t="shared" si="10"/>
        <v>540.503999999999</v>
      </c>
      <c r="G90" s="9">
        <f t="shared" si="12"/>
        <v>104.33304473304472</v>
      </c>
      <c r="H90" s="11"/>
    </row>
    <row r="91" spans="1:8">
      <c r="A91" s="13"/>
      <c r="B91" s="11" t="s">
        <v>15</v>
      </c>
      <c r="C91" s="15"/>
      <c r="D91" s="20"/>
      <c r="E91" s="21"/>
      <c r="F91" s="9"/>
      <c r="G91" s="9"/>
      <c r="H91" s="11"/>
    </row>
    <row r="92" spans="1:8" ht="25.5">
      <c r="A92" s="19" t="s">
        <v>187</v>
      </c>
      <c r="B92" s="11" t="s">
        <v>120</v>
      </c>
      <c r="C92" s="15" t="s">
        <v>12</v>
      </c>
      <c r="D92" s="20">
        <v>140</v>
      </c>
      <c r="E92" s="18">
        <v>191.55</v>
      </c>
      <c r="F92" s="9">
        <f t="shared" ref="F92:F101" si="13">E92-D92</f>
        <v>51.550000000000011</v>
      </c>
      <c r="G92" s="9">
        <f t="shared" ref="G92:G110" si="14">E92/D92*100</f>
        <v>136.82142857142858</v>
      </c>
      <c r="H92" s="11" t="s">
        <v>121</v>
      </c>
    </row>
    <row r="93" spans="1:8" ht="38.25">
      <c r="A93" s="19" t="s">
        <v>188</v>
      </c>
      <c r="B93" s="11" t="s">
        <v>123</v>
      </c>
      <c r="C93" s="15" t="s">
        <v>12</v>
      </c>
      <c r="D93" s="20">
        <v>353</v>
      </c>
      <c r="E93" s="18">
        <v>601.77500000000009</v>
      </c>
      <c r="F93" s="9">
        <f t="shared" si="13"/>
        <v>248.77500000000009</v>
      </c>
      <c r="G93" s="9">
        <f t="shared" si="14"/>
        <v>170.47450424929181</v>
      </c>
      <c r="H93" s="11" t="s">
        <v>124</v>
      </c>
    </row>
    <row r="94" spans="1:8">
      <c r="A94" s="19" t="s">
        <v>189</v>
      </c>
      <c r="B94" s="11" t="s">
        <v>57</v>
      </c>
      <c r="C94" s="15" t="s">
        <v>12</v>
      </c>
      <c r="D94" s="16">
        <v>288</v>
      </c>
      <c r="E94" s="18">
        <v>282.45700000000005</v>
      </c>
      <c r="F94" s="9">
        <f t="shared" si="13"/>
        <v>-5.5429999999999495</v>
      </c>
      <c r="G94" s="9">
        <f t="shared" si="14"/>
        <v>98.075347222222248</v>
      </c>
      <c r="H94" s="11"/>
    </row>
    <row r="95" spans="1:8" ht="51">
      <c r="A95" s="19" t="s">
        <v>190</v>
      </c>
      <c r="B95" s="11" t="s">
        <v>191</v>
      </c>
      <c r="C95" s="15" t="s">
        <v>12</v>
      </c>
      <c r="D95" s="20">
        <v>118</v>
      </c>
      <c r="E95" s="18">
        <v>399.91200000000003</v>
      </c>
      <c r="F95" s="9">
        <f t="shared" si="13"/>
        <v>281.91200000000003</v>
      </c>
      <c r="G95" s="9">
        <f t="shared" si="14"/>
        <v>338.9084745762712</v>
      </c>
      <c r="H95" s="11" t="s">
        <v>181</v>
      </c>
    </row>
    <row r="96" spans="1:8" ht="25.5">
      <c r="A96" s="13" t="s">
        <v>192</v>
      </c>
      <c r="B96" s="11" t="s">
        <v>193</v>
      </c>
      <c r="C96" s="15" t="s">
        <v>12</v>
      </c>
      <c r="D96" s="20">
        <v>11575</v>
      </c>
      <c r="E96" s="18">
        <v>11538.81</v>
      </c>
      <c r="F96" s="9">
        <f t="shared" si="13"/>
        <v>-36.190000000000509</v>
      </c>
      <c r="G96" s="9">
        <f t="shared" si="14"/>
        <v>99.687343412526999</v>
      </c>
      <c r="H96" s="11" t="s">
        <v>167</v>
      </c>
    </row>
    <row r="97" spans="1:8" ht="51">
      <c r="A97" s="13" t="s">
        <v>194</v>
      </c>
      <c r="B97" s="11" t="s">
        <v>195</v>
      </c>
      <c r="C97" s="15" t="s">
        <v>12</v>
      </c>
      <c r="D97" s="20">
        <v>110576.5</v>
      </c>
      <c r="E97" s="18">
        <v>58663.341</v>
      </c>
      <c r="F97" s="9">
        <f t="shared" si="13"/>
        <v>-51913.159</v>
      </c>
      <c r="G97" s="9">
        <f t="shared" si="14"/>
        <v>53.052267886937997</v>
      </c>
      <c r="H97" s="11" t="s">
        <v>196</v>
      </c>
    </row>
    <row r="98" spans="1:8">
      <c r="A98" s="27" t="s">
        <v>197</v>
      </c>
      <c r="B98" s="8" t="s">
        <v>198</v>
      </c>
      <c r="C98" s="7" t="s">
        <v>12</v>
      </c>
      <c r="D98" s="23">
        <f>D6+D46</f>
        <v>2059069.1</v>
      </c>
      <c r="E98" s="26">
        <f>E6+E46</f>
        <v>2130051.7930000001</v>
      </c>
      <c r="F98" s="9">
        <f t="shared" si="13"/>
        <v>70982.69299999997</v>
      </c>
      <c r="G98" s="9">
        <f t="shared" si="14"/>
        <v>103.44731961642277</v>
      </c>
      <c r="H98" s="11"/>
    </row>
    <row r="99" spans="1:8">
      <c r="A99" s="27" t="s">
        <v>199</v>
      </c>
      <c r="B99" s="8" t="s">
        <v>200</v>
      </c>
      <c r="C99" s="7" t="s">
        <v>12</v>
      </c>
      <c r="D99" s="23">
        <v>200780</v>
      </c>
      <c r="E99" s="26">
        <f>E101-E98</f>
        <v>162819.64600000018</v>
      </c>
      <c r="F99" s="9">
        <f t="shared" si="13"/>
        <v>-37960.353999999817</v>
      </c>
      <c r="G99" s="9">
        <f t="shared" si="14"/>
        <v>81.093558123319141</v>
      </c>
      <c r="H99" s="11"/>
    </row>
    <row r="100" spans="1:8" ht="25.5">
      <c r="A100" s="27" t="s">
        <v>201</v>
      </c>
      <c r="B100" s="8" t="s">
        <v>202</v>
      </c>
      <c r="C100" s="7" t="s">
        <v>12</v>
      </c>
      <c r="D100" s="20">
        <v>1563230</v>
      </c>
      <c r="E100" s="20">
        <v>1569019</v>
      </c>
      <c r="F100" s="9">
        <f t="shared" si="13"/>
        <v>5789</v>
      </c>
      <c r="G100" s="9">
        <f t="shared" si="14"/>
        <v>100.37032298510135</v>
      </c>
      <c r="H100" s="11"/>
    </row>
    <row r="101" spans="1:8">
      <c r="A101" s="27" t="s">
        <v>203</v>
      </c>
      <c r="B101" s="8" t="s">
        <v>204</v>
      </c>
      <c r="C101" s="7" t="s">
        <v>12</v>
      </c>
      <c r="D101" s="23">
        <f>D98+D99</f>
        <v>2259849.1</v>
      </c>
      <c r="E101" s="26">
        <f>E113+E116+E119</f>
        <v>2292871.4390000002</v>
      </c>
      <c r="F101" s="10">
        <f t="shared" si="13"/>
        <v>33022.339000000153</v>
      </c>
      <c r="G101" s="9">
        <f t="shared" si="14"/>
        <v>101.4612630108798</v>
      </c>
      <c r="H101" s="31"/>
    </row>
    <row r="102" spans="1:8">
      <c r="A102" s="27"/>
      <c r="B102" s="8" t="s">
        <v>205</v>
      </c>
      <c r="C102" s="7" t="s">
        <v>12</v>
      </c>
      <c r="D102" s="23">
        <v>1133</v>
      </c>
      <c r="E102" s="23">
        <v>1133</v>
      </c>
      <c r="F102" s="10"/>
      <c r="G102" s="9">
        <f t="shared" si="14"/>
        <v>100</v>
      </c>
      <c r="H102" s="31"/>
    </row>
    <row r="103" spans="1:8">
      <c r="A103" s="27"/>
      <c r="B103" s="8" t="s">
        <v>206</v>
      </c>
      <c r="C103" s="7" t="s">
        <v>12</v>
      </c>
      <c r="D103" s="23">
        <v>34946</v>
      </c>
      <c r="E103" s="23">
        <v>34946</v>
      </c>
      <c r="F103" s="9">
        <f>E103-D103</f>
        <v>0</v>
      </c>
      <c r="G103" s="9">
        <f t="shared" si="14"/>
        <v>100</v>
      </c>
      <c r="H103" s="31"/>
    </row>
    <row r="104" spans="1:8">
      <c r="A104" s="27"/>
      <c r="B104" s="8" t="s">
        <v>207</v>
      </c>
      <c r="C104" s="7" t="s">
        <v>12</v>
      </c>
      <c r="D104" s="23">
        <v>10953</v>
      </c>
      <c r="E104" s="23">
        <v>10953</v>
      </c>
      <c r="F104" s="9"/>
      <c r="G104" s="9">
        <f t="shared" si="14"/>
        <v>100</v>
      </c>
      <c r="H104" s="31"/>
    </row>
    <row r="105" spans="1:8" ht="25.5">
      <c r="A105" s="27"/>
      <c r="B105" s="8" t="s">
        <v>208</v>
      </c>
      <c r="C105" s="7" t="s">
        <v>12</v>
      </c>
      <c r="D105" s="23">
        <f>D101-D102-D103-D104</f>
        <v>2212817.1</v>
      </c>
      <c r="E105" s="26">
        <f>E101-E102-E103-E104</f>
        <v>2245839.4390000002</v>
      </c>
      <c r="F105" s="9">
        <f t="shared" ref="F105:F110" si="15">E105-D105</f>
        <v>33022.339000000153</v>
      </c>
      <c r="G105" s="9">
        <f t="shared" si="14"/>
        <v>101.49232121353364</v>
      </c>
      <c r="H105" s="31"/>
    </row>
    <row r="106" spans="1:8">
      <c r="A106" s="70" t="s">
        <v>209</v>
      </c>
      <c r="B106" s="72" t="s">
        <v>210</v>
      </c>
      <c r="C106" s="7" t="s">
        <v>211</v>
      </c>
      <c r="D106" s="23">
        <f>D112+D115+D118</f>
        <v>12978.072999999999</v>
      </c>
      <c r="E106" s="10">
        <f>E112+E115+E118</f>
        <v>13595.014999999999</v>
      </c>
      <c r="F106" s="10">
        <f t="shared" si="15"/>
        <v>616.94200000000092</v>
      </c>
      <c r="G106" s="9">
        <f t="shared" si="14"/>
        <v>104.75372576498839</v>
      </c>
      <c r="H106" s="31"/>
    </row>
    <row r="107" spans="1:8">
      <c r="A107" s="71"/>
      <c r="B107" s="73"/>
      <c r="C107" s="7" t="s">
        <v>12</v>
      </c>
      <c r="D107" s="23">
        <f>D113+D116+D119</f>
        <v>2212817</v>
      </c>
      <c r="E107" s="26">
        <f>E113+E116+E119</f>
        <v>2292871.4390000002</v>
      </c>
      <c r="F107" s="10">
        <f t="shared" si="15"/>
        <v>80054.439000000246</v>
      </c>
      <c r="G107" s="9">
        <f t="shared" si="14"/>
        <v>103.61776138740801</v>
      </c>
      <c r="H107" s="31"/>
    </row>
    <row r="108" spans="1:8">
      <c r="A108" s="74" t="s">
        <v>212</v>
      </c>
      <c r="B108" s="75" t="s">
        <v>213</v>
      </c>
      <c r="C108" s="7" t="s">
        <v>214</v>
      </c>
      <c r="D108" s="26">
        <v>14.9</v>
      </c>
      <c r="E108" s="26">
        <v>14.9</v>
      </c>
      <c r="F108" s="10">
        <f t="shared" si="15"/>
        <v>0</v>
      </c>
      <c r="G108" s="9">
        <f t="shared" si="14"/>
        <v>100</v>
      </c>
      <c r="H108" s="31"/>
    </row>
    <row r="109" spans="1:8">
      <c r="A109" s="74"/>
      <c r="B109" s="75"/>
      <c r="C109" s="7" t="s">
        <v>211</v>
      </c>
      <c r="D109" s="23">
        <v>2192</v>
      </c>
      <c r="E109" s="10">
        <v>2287.194</v>
      </c>
      <c r="F109" s="10">
        <f t="shared" si="15"/>
        <v>95.19399999999996</v>
      </c>
      <c r="G109" s="9"/>
      <c r="H109" s="31"/>
    </row>
    <row r="110" spans="1:8">
      <c r="A110" s="27" t="s">
        <v>215</v>
      </c>
      <c r="B110" s="8" t="s">
        <v>216</v>
      </c>
      <c r="C110" s="7" t="s">
        <v>217</v>
      </c>
      <c r="D110" s="34">
        <f>D101/D106</f>
        <v>174.12824692849242</v>
      </c>
      <c r="E110" s="34">
        <v>174.12824692849242</v>
      </c>
      <c r="F110" s="10">
        <f t="shared" si="15"/>
        <v>0</v>
      </c>
      <c r="G110" s="9">
        <f t="shared" si="14"/>
        <v>100</v>
      </c>
      <c r="H110" s="31"/>
    </row>
    <row r="111" spans="1:8" ht="15" customHeight="1">
      <c r="A111" s="27"/>
      <c r="B111" s="11" t="s">
        <v>218</v>
      </c>
      <c r="C111" s="35"/>
      <c r="D111" s="36"/>
      <c r="E111" s="37"/>
      <c r="F111" s="10"/>
      <c r="G111" s="9"/>
      <c r="H111" s="31"/>
    </row>
    <row r="112" spans="1:8" ht="18.75" customHeight="1">
      <c r="A112" s="76"/>
      <c r="B112" s="77" t="s">
        <v>219</v>
      </c>
      <c r="C112" s="15" t="s">
        <v>220</v>
      </c>
      <c r="D112" s="40">
        <v>9925.4179999999997</v>
      </c>
      <c r="E112" s="18">
        <v>10206.302</v>
      </c>
      <c r="F112" s="10">
        <f t="shared" ref="F112:F120" si="16">E112-D112</f>
        <v>280.88400000000001</v>
      </c>
      <c r="G112" s="9">
        <f t="shared" ref="G112:G120" si="17">E112/D112*100</f>
        <v>102.82994630553594</v>
      </c>
      <c r="H112" s="31"/>
    </row>
    <row r="113" spans="1:8" ht="18.75" customHeight="1">
      <c r="A113" s="76"/>
      <c r="B113" s="77"/>
      <c r="C113" s="41" t="s">
        <v>221</v>
      </c>
      <c r="D113" s="20">
        <v>808971</v>
      </c>
      <c r="E113" s="18">
        <v>805593.90300000005</v>
      </c>
      <c r="F113" s="10">
        <f t="shared" si="16"/>
        <v>-3377.0969999999506</v>
      </c>
      <c r="G113" s="9">
        <f t="shared" si="17"/>
        <v>99.582544120864654</v>
      </c>
      <c r="H113" s="31"/>
    </row>
    <row r="114" spans="1:8" ht="18.75" customHeight="1">
      <c r="A114" s="76"/>
      <c r="B114" s="77"/>
      <c r="C114" s="15" t="s">
        <v>222</v>
      </c>
      <c r="D114" s="34">
        <f>D113/D112</f>
        <v>81.504980445156065</v>
      </c>
      <c r="E114" s="34">
        <v>81.504980445156065</v>
      </c>
      <c r="F114" s="10">
        <f t="shared" si="16"/>
        <v>0</v>
      </c>
      <c r="G114" s="9">
        <f t="shared" si="17"/>
        <v>100</v>
      </c>
      <c r="H114" s="31"/>
    </row>
    <row r="115" spans="1:8" ht="18.75" customHeight="1">
      <c r="A115" s="78"/>
      <c r="B115" s="81" t="s">
        <v>223</v>
      </c>
      <c r="C115" s="15" t="s">
        <v>220</v>
      </c>
      <c r="D115" s="42">
        <v>411.81799999999998</v>
      </c>
      <c r="E115" s="18">
        <v>426.99</v>
      </c>
      <c r="F115" s="10">
        <f t="shared" si="16"/>
        <v>15.172000000000025</v>
      </c>
      <c r="G115" s="9">
        <f t="shared" si="17"/>
        <v>103.68415173693235</v>
      </c>
      <c r="H115" s="31"/>
    </row>
    <row r="116" spans="1:8" ht="18.75" customHeight="1">
      <c r="A116" s="79"/>
      <c r="B116" s="82"/>
      <c r="C116" s="41" t="s">
        <v>221</v>
      </c>
      <c r="D116" s="20">
        <v>448539</v>
      </c>
      <c r="E116" s="18">
        <v>448850.25299999997</v>
      </c>
      <c r="F116" s="10">
        <f t="shared" si="16"/>
        <v>311.25299999996787</v>
      </c>
      <c r="G116" s="9">
        <f t="shared" si="17"/>
        <v>100.06939262806578</v>
      </c>
      <c r="H116" s="31"/>
    </row>
    <row r="117" spans="1:8" ht="18.75" customHeight="1">
      <c r="A117" s="80"/>
      <c r="B117" s="83"/>
      <c r="C117" s="15" t="s">
        <v>222</v>
      </c>
      <c r="D117" s="34">
        <f>D116/D115</f>
        <v>1089.168030537762</v>
      </c>
      <c r="E117" s="34">
        <v>1089.168030537762</v>
      </c>
      <c r="F117" s="10">
        <f t="shared" si="16"/>
        <v>0</v>
      </c>
      <c r="G117" s="9">
        <f t="shared" si="17"/>
        <v>100</v>
      </c>
      <c r="H117" s="31"/>
    </row>
    <row r="118" spans="1:8" ht="18.75" customHeight="1">
      <c r="A118" s="76"/>
      <c r="B118" s="77" t="s">
        <v>224</v>
      </c>
      <c r="C118" s="15" t="s">
        <v>225</v>
      </c>
      <c r="D118" s="40">
        <v>2640.837</v>
      </c>
      <c r="E118" s="18">
        <v>2961.723</v>
      </c>
      <c r="F118" s="10">
        <f t="shared" si="16"/>
        <v>320.88599999999997</v>
      </c>
      <c r="G118" s="9">
        <f t="shared" si="17"/>
        <v>112.15092033321254</v>
      </c>
      <c r="H118" s="31"/>
    </row>
    <row r="119" spans="1:8" ht="18.75" customHeight="1">
      <c r="A119" s="76"/>
      <c r="B119" s="77"/>
      <c r="C119" s="15" t="s">
        <v>221</v>
      </c>
      <c r="D119" s="20">
        <v>955307</v>
      </c>
      <c r="E119" s="18">
        <v>1038427.2830000001</v>
      </c>
      <c r="F119" s="10">
        <f t="shared" si="16"/>
        <v>83120.283000000054</v>
      </c>
      <c r="G119" s="9">
        <f t="shared" si="17"/>
        <v>108.70089751252738</v>
      </c>
      <c r="H119" s="31"/>
    </row>
    <row r="120" spans="1:8" ht="18.75" customHeight="1">
      <c r="A120" s="76"/>
      <c r="B120" s="77"/>
      <c r="C120" s="15" t="s">
        <v>217</v>
      </c>
      <c r="D120" s="34">
        <f>D119/D118</f>
        <v>361.7440228230671</v>
      </c>
      <c r="E120" s="34">
        <v>361.7440228230671</v>
      </c>
      <c r="F120" s="10">
        <f t="shared" si="16"/>
        <v>0</v>
      </c>
      <c r="G120" s="9">
        <f t="shared" si="17"/>
        <v>100</v>
      </c>
      <c r="H120" s="31"/>
    </row>
    <row r="121" spans="1:8">
      <c r="A121" s="43"/>
      <c r="B121" s="43"/>
      <c r="C121" s="43"/>
      <c r="D121" s="43"/>
      <c r="E121" s="1"/>
      <c r="F121" s="1"/>
      <c r="G121" s="1"/>
    </row>
    <row r="122" spans="1:8" hidden="1">
      <c r="A122" s="22"/>
      <c r="B122" s="22" t="s">
        <v>226</v>
      </c>
      <c r="C122" s="22"/>
      <c r="D122" s="44"/>
      <c r="E122" s="1"/>
      <c r="F122" s="1"/>
      <c r="G122" s="1"/>
    </row>
    <row r="123" spans="1:8" hidden="1">
      <c r="A123" s="22" t="s">
        <v>227</v>
      </c>
      <c r="B123" s="22" t="s">
        <v>228</v>
      </c>
      <c r="C123" s="15" t="s">
        <v>229</v>
      </c>
      <c r="D123" s="44"/>
      <c r="E123" s="1"/>
      <c r="F123" s="1"/>
      <c r="G123" s="1"/>
    </row>
    <row r="124" spans="1:8" hidden="1">
      <c r="A124" s="22"/>
      <c r="B124" s="22"/>
      <c r="C124" s="15"/>
      <c r="D124" s="44"/>
      <c r="E124" s="1"/>
      <c r="F124" s="1"/>
      <c r="G124" s="1"/>
    </row>
    <row r="125" spans="1:8" ht="25.5" hidden="1">
      <c r="A125" s="15">
        <v>9</v>
      </c>
      <c r="B125" s="22" t="s">
        <v>230</v>
      </c>
      <c r="C125" s="15" t="s">
        <v>231</v>
      </c>
      <c r="D125" s="45">
        <f>D127+D128+D129</f>
        <v>387</v>
      </c>
      <c r="E125" s="1"/>
      <c r="F125" s="1"/>
      <c r="G125" s="1"/>
    </row>
    <row r="126" spans="1:8" hidden="1">
      <c r="A126" s="15"/>
      <c r="B126" s="22" t="s">
        <v>232</v>
      </c>
      <c r="C126" s="15"/>
      <c r="D126" s="46"/>
      <c r="E126" s="1"/>
      <c r="F126" s="1"/>
      <c r="G126" s="1"/>
    </row>
    <row r="127" spans="1:8" hidden="1">
      <c r="A127" s="13" t="s">
        <v>233</v>
      </c>
      <c r="B127" s="22" t="s">
        <v>234</v>
      </c>
      <c r="C127" s="15" t="s">
        <v>231</v>
      </c>
      <c r="D127" s="45">
        <v>317</v>
      </c>
      <c r="E127" s="1"/>
      <c r="F127" s="1"/>
      <c r="G127" s="1"/>
    </row>
    <row r="128" spans="1:8" hidden="1">
      <c r="A128" s="13" t="s">
        <v>235</v>
      </c>
      <c r="B128" s="22" t="s">
        <v>236</v>
      </c>
      <c r="C128" s="15" t="s">
        <v>231</v>
      </c>
      <c r="D128" s="45">
        <v>26</v>
      </c>
      <c r="E128" s="1"/>
      <c r="F128" s="1"/>
      <c r="G128" s="1"/>
    </row>
    <row r="129" spans="1:7" hidden="1">
      <c r="A129" s="13" t="s">
        <v>237</v>
      </c>
      <c r="B129" s="22" t="s">
        <v>238</v>
      </c>
      <c r="C129" s="15" t="s">
        <v>231</v>
      </c>
      <c r="D129" s="45">
        <v>44</v>
      </c>
      <c r="E129" s="1"/>
      <c r="F129" s="1"/>
      <c r="G129" s="1"/>
    </row>
    <row r="130" spans="1:7" ht="25.5" hidden="1">
      <c r="A130" s="13" t="s">
        <v>239</v>
      </c>
      <c r="B130" s="22" t="s">
        <v>240</v>
      </c>
      <c r="C130" s="15" t="s">
        <v>241</v>
      </c>
      <c r="D130" s="45">
        <v>109964</v>
      </c>
      <c r="E130" s="1"/>
      <c r="F130" s="1"/>
      <c r="G130" s="1"/>
    </row>
    <row r="131" spans="1:7" hidden="1">
      <c r="A131" s="13"/>
      <c r="B131" s="22" t="s">
        <v>232</v>
      </c>
      <c r="C131" s="15"/>
      <c r="D131" s="45"/>
      <c r="E131" s="1"/>
      <c r="F131" s="1"/>
      <c r="G131" s="1"/>
    </row>
    <row r="132" spans="1:7" hidden="1">
      <c r="A132" s="13" t="s">
        <v>242</v>
      </c>
      <c r="B132" s="22" t="s">
        <v>234</v>
      </c>
      <c r="C132" s="15" t="s">
        <v>241</v>
      </c>
      <c r="D132" s="45">
        <v>108844</v>
      </c>
      <c r="E132" s="1"/>
      <c r="F132" s="1"/>
      <c r="G132" s="1"/>
    </row>
    <row r="133" spans="1:7" hidden="1">
      <c r="A133" s="13" t="s">
        <v>243</v>
      </c>
      <c r="B133" s="22" t="s">
        <v>236</v>
      </c>
      <c r="C133" s="15" t="s">
        <v>241</v>
      </c>
      <c r="D133" s="45">
        <v>125526</v>
      </c>
      <c r="E133" s="1"/>
      <c r="F133" s="1"/>
      <c r="G133" s="1"/>
    </row>
    <row r="134" spans="1:7" hidden="1">
      <c r="A134" s="13" t="s">
        <v>244</v>
      </c>
      <c r="B134" s="22" t="s">
        <v>238</v>
      </c>
      <c r="C134" s="15" t="s">
        <v>241</v>
      </c>
      <c r="D134" s="45">
        <v>108843</v>
      </c>
      <c r="E134" s="1"/>
      <c r="F134" s="1"/>
      <c r="G134" s="1"/>
    </row>
    <row r="135" spans="1:7" ht="38.25" hidden="1">
      <c r="A135" s="13" t="s">
        <v>245</v>
      </c>
      <c r="B135" s="22" t="s">
        <v>246</v>
      </c>
      <c r="C135" s="15" t="s">
        <v>247</v>
      </c>
      <c r="D135" s="16">
        <v>0</v>
      </c>
      <c r="E135" s="1"/>
      <c r="F135" s="1"/>
      <c r="G135" s="1"/>
    </row>
    <row r="136" spans="1:7" ht="25.5" hidden="1">
      <c r="A136" s="13" t="s">
        <v>248</v>
      </c>
      <c r="B136" s="22" t="s">
        <v>249</v>
      </c>
      <c r="C136" s="15" t="s">
        <v>247</v>
      </c>
      <c r="D136" s="16">
        <v>196159</v>
      </c>
      <c r="E136" s="1"/>
      <c r="F136" s="1"/>
      <c r="G136" s="1"/>
    </row>
    <row r="137" spans="1:7" hidden="1">
      <c r="A137" s="13" t="s">
        <v>250</v>
      </c>
      <c r="B137" s="22" t="s">
        <v>251</v>
      </c>
      <c r="C137" s="15" t="s">
        <v>247</v>
      </c>
      <c r="D137" s="16">
        <v>52775</v>
      </c>
      <c r="E137" s="1"/>
      <c r="F137" s="1"/>
      <c r="G137" s="1"/>
    </row>
    <row r="138" spans="1:7" hidden="1">
      <c r="A138" s="13" t="s">
        <v>252</v>
      </c>
      <c r="B138" s="22" t="s">
        <v>253</v>
      </c>
      <c r="C138" s="22" t="s">
        <v>247</v>
      </c>
      <c r="D138" s="16">
        <v>143384</v>
      </c>
      <c r="E138" s="1"/>
      <c r="F138" s="1"/>
      <c r="G138" s="1"/>
    </row>
    <row r="139" spans="1:7" ht="38.25" hidden="1">
      <c r="A139" s="13" t="s">
        <v>254</v>
      </c>
      <c r="B139" s="22" t="s">
        <v>255</v>
      </c>
      <c r="C139" s="22" t="s">
        <v>247</v>
      </c>
      <c r="D139" s="16">
        <v>93721</v>
      </c>
      <c r="E139" s="1"/>
      <c r="F139" s="1"/>
      <c r="G139" s="1"/>
    </row>
    <row r="140" spans="1:7" hidden="1">
      <c r="A140" s="13"/>
      <c r="B140" s="22" t="s">
        <v>232</v>
      </c>
      <c r="C140" s="22" t="s">
        <v>247</v>
      </c>
      <c r="D140" s="46"/>
      <c r="E140" s="1"/>
      <c r="F140" s="1"/>
      <c r="G140" s="1"/>
    </row>
    <row r="141" spans="1:7" hidden="1">
      <c r="A141" s="13" t="s">
        <v>256</v>
      </c>
      <c r="B141" s="22" t="s">
        <v>257</v>
      </c>
      <c r="C141" s="22" t="s">
        <v>247</v>
      </c>
      <c r="D141" s="16">
        <v>93721</v>
      </c>
      <c r="E141" s="1"/>
      <c r="F141" s="1"/>
      <c r="G141" s="1"/>
    </row>
    <row r="142" spans="1:7" hidden="1">
      <c r="A142" s="13" t="s">
        <v>258</v>
      </c>
      <c r="B142" s="22" t="s">
        <v>259</v>
      </c>
      <c r="C142" s="22" t="s">
        <v>247</v>
      </c>
      <c r="D142" s="45">
        <v>0</v>
      </c>
      <c r="E142" s="1"/>
      <c r="F142" s="1"/>
      <c r="G142" s="1"/>
    </row>
    <row r="143" spans="1:7" hidden="1">
      <c r="A143" s="13" t="s">
        <v>260</v>
      </c>
      <c r="B143" s="22" t="s">
        <v>261</v>
      </c>
      <c r="C143" s="22" t="s">
        <v>247</v>
      </c>
      <c r="D143" s="45">
        <v>0</v>
      </c>
      <c r="E143" s="1"/>
      <c r="F143" s="1"/>
      <c r="G143" s="1"/>
    </row>
    <row r="144" spans="1:7">
      <c r="A144" s="47"/>
      <c r="B144" s="48" t="s">
        <v>262</v>
      </c>
      <c r="C144" s="47"/>
    </row>
    <row r="145" spans="1:8">
      <c r="A145" s="47"/>
      <c r="B145" s="49" t="s">
        <v>263</v>
      </c>
      <c r="C145" s="47"/>
    </row>
    <row r="146" spans="1:8">
      <c r="A146" s="47"/>
      <c r="B146" s="50" t="s">
        <v>264</v>
      </c>
      <c r="C146" s="47"/>
    </row>
    <row r="147" spans="1:8">
      <c r="A147" s="47"/>
      <c r="B147" s="49" t="s">
        <v>265</v>
      </c>
      <c r="C147" s="47"/>
    </row>
    <row r="148" spans="1:8">
      <c r="A148" s="47"/>
      <c r="C148" s="47"/>
    </row>
    <row r="149" spans="1:8">
      <c r="A149" s="47"/>
      <c r="C149" s="47"/>
    </row>
    <row r="150" spans="1:8" ht="15.75">
      <c r="A150" s="47"/>
      <c r="B150" s="51" t="s">
        <v>266</v>
      </c>
      <c r="C150" s="52"/>
      <c r="D150" s="53"/>
      <c r="E150" s="53"/>
      <c r="F150" s="51" t="s">
        <v>267</v>
      </c>
      <c r="H150" s="51" t="s">
        <v>268</v>
      </c>
    </row>
    <row r="151" spans="1:8" ht="15.75">
      <c r="A151" s="47"/>
      <c r="C151" s="47"/>
      <c r="G151" s="49"/>
      <c r="H151" s="51" t="s">
        <v>269</v>
      </c>
    </row>
    <row r="152" spans="1:8" ht="15.75">
      <c r="B152" s="54"/>
      <c r="C152" s="55"/>
    </row>
    <row r="153" spans="1:8" ht="15.75">
      <c r="B153" s="54"/>
      <c r="C153" s="55"/>
    </row>
    <row r="154" spans="1:8" ht="15.75">
      <c r="B154" s="54"/>
      <c r="C154" s="55"/>
    </row>
    <row r="155" spans="1:8" ht="15.75">
      <c r="B155" s="54"/>
      <c r="C155" s="55"/>
    </row>
  </sheetData>
  <mergeCells count="12">
    <mergeCell ref="A112:A114"/>
    <mergeCell ref="B112:B114"/>
    <mergeCell ref="A115:A117"/>
    <mergeCell ref="B115:B117"/>
    <mergeCell ref="A118:A120"/>
    <mergeCell ref="B118:B120"/>
    <mergeCell ref="A2:H2"/>
    <mergeCell ref="A3:H3"/>
    <mergeCell ref="A106:A107"/>
    <mergeCell ref="B106:B107"/>
    <mergeCell ref="A108:A109"/>
    <mergeCell ref="B108:B109"/>
  </mergeCells>
  <hyperlinks>
    <hyperlink ref="B146" r:id="rId1" display="petropavlsu@mail.ru"/>
  </hyperlinks>
  <pageMargins left="0.59055118110236227" right="0.39370078740157483" top="0.59055118110236227" bottom="0.39370078740157483" header="0.31496062992125984" footer="0.31496062992125984"/>
  <pageSetup paperSize="9" scale="70" fitToHeight="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55"/>
  <sheetViews>
    <sheetView tabSelected="1" view="pageBreakPreview" zoomScaleNormal="100" zoomScaleSheetLayoutView="100" workbookViewId="0">
      <selection activeCell="A3" sqref="A3:H3"/>
    </sheetView>
  </sheetViews>
  <sheetFormatPr defaultRowHeight="15"/>
  <cols>
    <col min="1" max="1" width="7.42578125" style="56" customWidth="1"/>
    <col min="2" max="2" width="33.7109375" style="2" customWidth="1"/>
    <col min="3" max="3" width="10.85546875" style="4" customWidth="1"/>
    <col min="4" max="5" width="19.7109375" style="4" customWidth="1"/>
    <col min="6" max="6" width="11.7109375" style="2" hidden="1" customWidth="1"/>
    <col min="7" max="7" width="11.7109375" style="2" customWidth="1"/>
    <col min="8" max="8" width="27.85546875" style="4" customWidth="1"/>
    <col min="9" max="256" width="9.140625" style="4"/>
    <col min="257" max="257" width="7.42578125" style="4" customWidth="1"/>
    <col min="258" max="258" width="33.7109375" style="4" customWidth="1"/>
    <col min="259" max="259" width="10.85546875" style="4" customWidth="1"/>
    <col min="260" max="261" width="19.7109375" style="4" customWidth="1"/>
    <col min="262" max="262" width="0" style="4" hidden="1" customWidth="1"/>
    <col min="263" max="263" width="11.7109375" style="4" customWidth="1"/>
    <col min="264" max="264" width="27.85546875" style="4" customWidth="1"/>
    <col min="265" max="512" width="9.140625" style="4"/>
    <col min="513" max="513" width="7.42578125" style="4" customWidth="1"/>
    <col min="514" max="514" width="33.7109375" style="4" customWidth="1"/>
    <col min="515" max="515" width="10.85546875" style="4" customWidth="1"/>
    <col min="516" max="517" width="19.7109375" style="4" customWidth="1"/>
    <col min="518" max="518" width="0" style="4" hidden="1" customWidth="1"/>
    <col min="519" max="519" width="11.7109375" style="4" customWidth="1"/>
    <col min="520" max="520" width="27.85546875" style="4" customWidth="1"/>
    <col min="521" max="768" width="9.140625" style="4"/>
    <col min="769" max="769" width="7.42578125" style="4" customWidth="1"/>
    <col min="770" max="770" width="33.7109375" style="4" customWidth="1"/>
    <col min="771" max="771" width="10.85546875" style="4" customWidth="1"/>
    <col min="772" max="773" width="19.7109375" style="4" customWidth="1"/>
    <col min="774" max="774" width="0" style="4" hidden="1" customWidth="1"/>
    <col min="775" max="775" width="11.7109375" style="4" customWidth="1"/>
    <col min="776" max="776" width="27.85546875" style="4" customWidth="1"/>
    <col min="777" max="1024" width="9.140625" style="4"/>
    <col min="1025" max="1025" width="7.42578125" style="4" customWidth="1"/>
    <col min="1026" max="1026" width="33.7109375" style="4" customWidth="1"/>
    <col min="1027" max="1027" width="10.85546875" style="4" customWidth="1"/>
    <col min="1028" max="1029" width="19.7109375" style="4" customWidth="1"/>
    <col min="1030" max="1030" width="0" style="4" hidden="1" customWidth="1"/>
    <col min="1031" max="1031" width="11.7109375" style="4" customWidth="1"/>
    <col min="1032" max="1032" width="27.85546875" style="4" customWidth="1"/>
    <col min="1033" max="1280" width="9.140625" style="4"/>
    <col min="1281" max="1281" width="7.42578125" style="4" customWidth="1"/>
    <col min="1282" max="1282" width="33.7109375" style="4" customWidth="1"/>
    <col min="1283" max="1283" width="10.85546875" style="4" customWidth="1"/>
    <col min="1284" max="1285" width="19.7109375" style="4" customWidth="1"/>
    <col min="1286" max="1286" width="0" style="4" hidden="1" customWidth="1"/>
    <col min="1287" max="1287" width="11.7109375" style="4" customWidth="1"/>
    <col min="1288" max="1288" width="27.85546875" style="4" customWidth="1"/>
    <col min="1289" max="1536" width="9.140625" style="4"/>
    <col min="1537" max="1537" width="7.42578125" style="4" customWidth="1"/>
    <col min="1538" max="1538" width="33.7109375" style="4" customWidth="1"/>
    <col min="1539" max="1539" width="10.85546875" style="4" customWidth="1"/>
    <col min="1540" max="1541" width="19.7109375" style="4" customWidth="1"/>
    <col min="1542" max="1542" width="0" style="4" hidden="1" customWidth="1"/>
    <col min="1543" max="1543" width="11.7109375" style="4" customWidth="1"/>
    <col min="1544" max="1544" width="27.85546875" style="4" customWidth="1"/>
    <col min="1545" max="1792" width="9.140625" style="4"/>
    <col min="1793" max="1793" width="7.42578125" style="4" customWidth="1"/>
    <col min="1794" max="1794" width="33.7109375" style="4" customWidth="1"/>
    <col min="1795" max="1795" width="10.85546875" style="4" customWidth="1"/>
    <col min="1796" max="1797" width="19.7109375" style="4" customWidth="1"/>
    <col min="1798" max="1798" width="0" style="4" hidden="1" customWidth="1"/>
    <col min="1799" max="1799" width="11.7109375" style="4" customWidth="1"/>
    <col min="1800" max="1800" width="27.85546875" style="4" customWidth="1"/>
    <col min="1801" max="2048" width="9.140625" style="4"/>
    <col min="2049" max="2049" width="7.42578125" style="4" customWidth="1"/>
    <col min="2050" max="2050" width="33.7109375" style="4" customWidth="1"/>
    <col min="2051" max="2051" width="10.85546875" style="4" customWidth="1"/>
    <col min="2052" max="2053" width="19.7109375" style="4" customWidth="1"/>
    <col min="2054" max="2054" width="0" style="4" hidden="1" customWidth="1"/>
    <col min="2055" max="2055" width="11.7109375" style="4" customWidth="1"/>
    <col min="2056" max="2056" width="27.85546875" style="4" customWidth="1"/>
    <col min="2057" max="2304" width="9.140625" style="4"/>
    <col min="2305" max="2305" width="7.42578125" style="4" customWidth="1"/>
    <col min="2306" max="2306" width="33.7109375" style="4" customWidth="1"/>
    <col min="2307" max="2307" width="10.85546875" style="4" customWidth="1"/>
    <col min="2308" max="2309" width="19.7109375" style="4" customWidth="1"/>
    <col min="2310" max="2310" width="0" style="4" hidden="1" customWidth="1"/>
    <col min="2311" max="2311" width="11.7109375" style="4" customWidth="1"/>
    <col min="2312" max="2312" width="27.85546875" style="4" customWidth="1"/>
    <col min="2313" max="2560" width="9.140625" style="4"/>
    <col min="2561" max="2561" width="7.42578125" style="4" customWidth="1"/>
    <col min="2562" max="2562" width="33.7109375" style="4" customWidth="1"/>
    <col min="2563" max="2563" width="10.85546875" style="4" customWidth="1"/>
    <col min="2564" max="2565" width="19.7109375" style="4" customWidth="1"/>
    <col min="2566" max="2566" width="0" style="4" hidden="1" customWidth="1"/>
    <col min="2567" max="2567" width="11.7109375" style="4" customWidth="1"/>
    <col min="2568" max="2568" width="27.85546875" style="4" customWidth="1"/>
    <col min="2569" max="2816" width="9.140625" style="4"/>
    <col min="2817" max="2817" width="7.42578125" style="4" customWidth="1"/>
    <col min="2818" max="2818" width="33.7109375" style="4" customWidth="1"/>
    <col min="2819" max="2819" width="10.85546875" style="4" customWidth="1"/>
    <col min="2820" max="2821" width="19.7109375" style="4" customWidth="1"/>
    <col min="2822" max="2822" width="0" style="4" hidden="1" customWidth="1"/>
    <col min="2823" max="2823" width="11.7109375" style="4" customWidth="1"/>
    <col min="2824" max="2824" width="27.85546875" style="4" customWidth="1"/>
    <col min="2825" max="3072" width="9.140625" style="4"/>
    <col min="3073" max="3073" width="7.42578125" style="4" customWidth="1"/>
    <col min="3074" max="3074" width="33.7109375" style="4" customWidth="1"/>
    <col min="3075" max="3075" width="10.85546875" style="4" customWidth="1"/>
    <col min="3076" max="3077" width="19.7109375" style="4" customWidth="1"/>
    <col min="3078" max="3078" width="0" style="4" hidden="1" customWidth="1"/>
    <col min="3079" max="3079" width="11.7109375" style="4" customWidth="1"/>
    <col min="3080" max="3080" width="27.85546875" style="4" customWidth="1"/>
    <col min="3081" max="3328" width="9.140625" style="4"/>
    <col min="3329" max="3329" width="7.42578125" style="4" customWidth="1"/>
    <col min="3330" max="3330" width="33.7109375" style="4" customWidth="1"/>
    <col min="3331" max="3331" width="10.85546875" style="4" customWidth="1"/>
    <col min="3332" max="3333" width="19.7109375" style="4" customWidth="1"/>
    <col min="3334" max="3334" width="0" style="4" hidden="1" customWidth="1"/>
    <col min="3335" max="3335" width="11.7109375" style="4" customWidth="1"/>
    <col min="3336" max="3336" width="27.85546875" style="4" customWidth="1"/>
    <col min="3337" max="3584" width="9.140625" style="4"/>
    <col min="3585" max="3585" width="7.42578125" style="4" customWidth="1"/>
    <col min="3586" max="3586" width="33.7109375" style="4" customWidth="1"/>
    <col min="3587" max="3587" width="10.85546875" style="4" customWidth="1"/>
    <col min="3588" max="3589" width="19.7109375" style="4" customWidth="1"/>
    <col min="3590" max="3590" width="0" style="4" hidden="1" customWidth="1"/>
    <col min="3591" max="3591" width="11.7109375" style="4" customWidth="1"/>
    <col min="3592" max="3592" width="27.85546875" style="4" customWidth="1"/>
    <col min="3593" max="3840" width="9.140625" style="4"/>
    <col min="3841" max="3841" width="7.42578125" style="4" customWidth="1"/>
    <col min="3842" max="3842" width="33.7109375" style="4" customWidth="1"/>
    <col min="3843" max="3843" width="10.85546875" style="4" customWidth="1"/>
    <col min="3844" max="3845" width="19.7109375" style="4" customWidth="1"/>
    <col min="3846" max="3846" width="0" style="4" hidden="1" customWidth="1"/>
    <col min="3847" max="3847" width="11.7109375" style="4" customWidth="1"/>
    <col min="3848" max="3848" width="27.85546875" style="4" customWidth="1"/>
    <col min="3849" max="4096" width="9.140625" style="4"/>
    <col min="4097" max="4097" width="7.42578125" style="4" customWidth="1"/>
    <col min="4098" max="4098" width="33.7109375" style="4" customWidth="1"/>
    <col min="4099" max="4099" width="10.85546875" style="4" customWidth="1"/>
    <col min="4100" max="4101" width="19.7109375" style="4" customWidth="1"/>
    <col min="4102" max="4102" width="0" style="4" hidden="1" customWidth="1"/>
    <col min="4103" max="4103" width="11.7109375" style="4" customWidth="1"/>
    <col min="4104" max="4104" width="27.85546875" style="4" customWidth="1"/>
    <col min="4105" max="4352" width="9.140625" style="4"/>
    <col min="4353" max="4353" width="7.42578125" style="4" customWidth="1"/>
    <col min="4354" max="4354" width="33.7109375" style="4" customWidth="1"/>
    <col min="4355" max="4355" width="10.85546875" style="4" customWidth="1"/>
    <col min="4356" max="4357" width="19.7109375" style="4" customWidth="1"/>
    <col min="4358" max="4358" width="0" style="4" hidden="1" customWidth="1"/>
    <col min="4359" max="4359" width="11.7109375" style="4" customWidth="1"/>
    <col min="4360" max="4360" width="27.85546875" style="4" customWidth="1"/>
    <col min="4361" max="4608" width="9.140625" style="4"/>
    <col min="4609" max="4609" width="7.42578125" style="4" customWidth="1"/>
    <col min="4610" max="4610" width="33.7109375" style="4" customWidth="1"/>
    <col min="4611" max="4611" width="10.85546875" style="4" customWidth="1"/>
    <col min="4612" max="4613" width="19.7109375" style="4" customWidth="1"/>
    <col min="4614" max="4614" width="0" style="4" hidden="1" customWidth="1"/>
    <col min="4615" max="4615" width="11.7109375" style="4" customWidth="1"/>
    <col min="4616" max="4616" width="27.85546875" style="4" customWidth="1"/>
    <col min="4617" max="4864" width="9.140625" style="4"/>
    <col min="4865" max="4865" width="7.42578125" style="4" customWidth="1"/>
    <col min="4866" max="4866" width="33.7109375" style="4" customWidth="1"/>
    <col min="4867" max="4867" width="10.85546875" style="4" customWidth="1"/>
    <col min="4868" max="4869" width="19.7109375" style="4" customWidth="1"/>
    <col min="4870" max="4870" width="0" style="4" hidden="1" customWidth="1"/>
    <col min="4871" max="4871" width="11.7109375" style="4" customWidth="1"/>
    <col min="4872" max="4872" width="27.85546875" style="4" customWidth="1"/>
    <col min="4873" max="5120" width="9.140625" style="4"/>
    <col min="5121" max="5121" width="7.42578125" style="4" customWidth="1"/>
    <col min="5122" max="5122" width="33.7109375" style="4" customWidth="1"/>
    <col min="5123" max="5123" width="10.85546875" style="4" customWidth="1"/>
    <col min="5124" max="5125" width="19.7109375" style="4" customWidth="1"/>
    <col min="5126" max="5126" width="0" style="4" hidden="1" customWidth="1"/>
    <col min="5127" max="5127" width="11.7109375" style="4" customWidth="1"/>
    <col min="5128" max="5128" width="27.85546875" style="4" customWidth="1"/>
    <col min="5129" max="5376" width="9.140625" style="4"/>
    <col min="5377" max="5377" width="7.42578125" style="4" customWidth="1"/>
    <col min="5378" max="5378" width="33.7109375" style="4" customWidth="1"/>
    <col min="5379" max="5379" width="10.85546875" style="4" customWidth="1"/>
    <col min="5380" max="5381" width="19.7109375" style="4" customWidth="1"/>
    <col min="5382" max="5382" width="0" style="4" hidden="1" customWidth="1"/>
    <col min="5383" max="5383" width="11.7109375" style="4" customWidth="1"/>
    <col min="5384" max="5384" width="27.85546875" style="4" customWidth="1"/>
    <col min="5385" max="5632" width="9.140625" style="4"/>
    <col min="5633" max="5633" width="7.42578125" style="4" customWidth="1"/>
    <col min="5634" max="5634" width="33.7109375" style="4" customWidth="1"/>
    <col min="5635" max="5635" width="10.85546875" style="4" customWidth="1"/>
    <col min="5636" max="5637" width="19.7109375" style="4" customWidth="1"/>
    <col min="5638" max="5638" width="0" style="4" hidden="1" customWidth="1"/>
    <col min="5639" max="5639" width="11.7109375" style="4" customWidth="1"/>
    <col min="5640" max="5640" width="27.85546875" style="4" customWidth="1"/>
    <col min="5641" max="5888" width="9.140625" style="4"/>
    <col min="5889" max="5889" width="7.42578125" style="4" customWidth="1"/>
    <col min="5890" max="5890" width="33.7109375" style="4" customWidth="1"/>
    <col min="5891" max="5891" width="10.85546875" style="4" customWidth="1"/>
    <col min="5892" max="5893" width="19.7109375" style="4" customWidth="1"/>
    <col min="5894" max="5894" width="0" style="4" hidden="1" customWidth="1"/>
    <col min="5895" max="5895" width="11.7109375" style="4" customWidth="1"/>
    <col min="5896" max="5896" width="27.85546875" style="4" customWidth="1"/>
    <col min="5897" max="6144" width="9.140625" style="4"/>
    <col min="6145" max="6145" width="7.42578125" style="4" customWidth="1"/>
    <col min="6146" max="6146" width="33.7109375" style="4" customWidth="1"/>
    <col min="6147" max="6147" width="10.85546875" style="4" customWidth="1"/>
    <col min="6148" max="6149" width="19.7109375" style="4" customWidth="1"/>
    <col min="6150" max="6150" width="0" style="4" hidden="1" customWidth="1"/>
    <col min="6151" max="6151" width="11.7109375" style="4" customWidth="1"/>
    <col min="6152" max="6152" width="27.85546875" style="4" customWidth="1"/>
    <col min="6153" max="6400" width="9.140625" style="4"/>
    <col min="6401" max="6401" width="7.42578125" style="4" customWidth="1"/>
    <col min="6402" max="6402" width="33.7109375" style="4" customWidth="1"/>
    <col min="6403" max="6403" width="10.85546875" style="4" customWidth="1"/>
    <col min="6404" max="6405" width="19.7109375" style="4" customWidth="1"/>
    <col min="6406" max="6406" width="0" style="4" hidden="1" customWidth="1"/>
    <col min="6407" max="6407" width="11.7109375" style="4" customWidth="1"/>
    <col min="6408" max="6408" width="27.85546875" style="4" customWidth="1"/>
    <col min="6409" max="6656" width="9.140625" style="4"/>
    <col min="6657" max="6657" width="7.42578125" style="4" customWidth="1"/>
    <col min="6658" max="6658" width="33.7109375" style="4" customWidth="1"/>
    <col min="6659" max="6659" width="10.85546875" style="4" customWidth="1"/>
    <col min="6660" max="6661" width="19.7109375" style="4" customWidth="1"/>
    <col min="6662" max="6662" width="0" style="4" hidden="1" customWidth="1"/>
    <col min="6663" max="6663" width="11.7109375" style="4" customWidth="1"/>
    <col min="6664" max="6664" width="27.85546875" style="4" customWidth="1"/>
    <col min="6665" max="6912" width="9.140625" style="4"/>
    <col min="6913" max="6913" width="7.42578125" style="4" customWidth="1"/>
    <col min="6914" max="6914" width="33.7109375" style="4" customWidth="1"/>
    <col min="6915" max="6915" width="10.85546875" style="4" customWidth="1"/>
    <col min="6916" max="6917" width="19.7109375" style="4" customWidth="1"/>
    <col min="6918" max="6918" width="0" style="4" hidden="1" customWidth="1"/>
    <col min="6919" max="6919" width="11.7109375" style="4" customWidth="1"/>
    <col min="6920" max="6920" width="27.85546875" style="4" customWidth="1"/>
    <col min="6921" max="7168" width="9.140625" style="4"/>
    <col min="7169" max="7169" width="7.42578125" style="4" customWidth="1"/>
    <col min="7170" max="7170" width="33.7109375" style="4" customWidth="1"/>
    <col min="7171" max="7171" width="10.85546875" style="4" customWidth="1"/>
    <col min="7172" max="7173" width="19.7109375" style="4" customWidth="1"/>
    <col min="7174" max="7174" width="0" style="4" hidden="1" customWidth="1"/>
    <col min="7175" max="7175" width="11.7109375" style="4" customWidth="1"/>
    <col min="7176" max="7176" width="27.85546875" style="4" customWidth="1"/>
    <col min="7177" max="7424" width="9.140625" style="4"/>
    <col min="7425" max="7425" width="7.42578125" style="4" customWidth="1"/>
    <col min="7426" max="7426" width="33.7109375" style="4" customWidth="1"/>
    <col min="7427" max="7427" width="10.85546875" style="4" customWidth="1"/>
    <col min="7428" max="7429" width="19.7109375" style="4" customWidth="1"/>
    <col min="7430" max="7430" width="0" style="4" hidden="1" customWidth="1"/>
    <col min="7431" max="7431" width="11.7109375" style="4" customWidth="1"/>
    <col min="7432" max="7432" width="27.85546875" style="4" customWidth="1"/>
    <col min="7433" max="7680" width="9.140625" style="4"/>
    <col min="7681" max="7681" width="7.42578125" style="4" customWidth="1"/>
    <col min="7682" max="7682" width="33.7109375" style="4" customWidth="1"/>
    <col min="7683" max="7683" width="10.85546875" style="4" customWidth="1"/>
    <col min="7684" max="7685" width="19.7109375" style="4" customWidth="1"/>
    <col min="7686" max="7686" width="0" style="4" hidden="1" customWidth="1"/>
    <col min="7687" max="7687" width="11.7109375" style="4" customWidth="1"/>
    <col min="7688" max="7688" width="27.85546875" style="4" customWidth="1"/>
    <col min="7689" max="7936" width="9.140625" style="4"/>
    <col min="7937" max="7937" width="7.42578125" style="4" customWidth="1"/>
    <col min="7938" max="7938" width="33.7109375" style="4" customWidth="1"/>
    <col min="7939" max="7939" width="10.85546875" style="4" customWidth="1"/>
    <col min="7940" max="7941" width="19.7109375" style="4" customWidth="1"/>
    <col min="7942" max="7942" width="0" style="4" hidden="1" customWidth="1"/>
    <col min="7943" max="7943" width="11.7109375" style="4" customWidth="1"/>
    <col min="7944" max="7944" width="27.85546875" style="4" customWidth="1"/>
    <col min="7945" max="8192" width="9.140625" style="4"/>
    <col min="8193" max="8193" width="7.42578125" style="4" customWidth="1"/>
    <col min="8194" max="8194" width="33.7109375" style="4" customWidth="1"/>
    <col min="8195" max="8195" width="10.85546875" style="4" customWidth="1"/>
    <col min="8196" max="8197" width="19.7109375" style="4" customWidth="1"/>
    <col min="8198" max="8198" width="0" style="4" hidden="1" customWidth="1"/>
    <col min="8199" max="8199" width="11.7109375" style="4" customWidth="1"/>
    <col min="8200" max="8200" width="27.85546875" style="4" customWidth="1"/>
    <col min="8201" max="8448" width="9.140625" style="4"/>
    <col min="8449" max="8449" width="7.42578125" style="4" customWidth="1"/>
    <col min="8450" max="8450" width="33.7109375" style="4" customWidth="1"/>
    <col min="8451" max="8451" width="10.85546875" style="4" customWidth="1"/>
    <col min="8452" max="8453" width="19.7109375" style="4" customWidth="1"/>
    <col min="8454" max="8454" width="0" style="4" hidden="1" customWidth="1"/>
    <col min="8455" max="8455" width="11.7109375" style="4" customWidth="1"/>
    <col min="8456" max="8456" width="27.85546875" style="4" customWidth="1"/>
    <col min="8457" max="8704" width="9.140625" style="4"/>
    <col min="8705" max="8705" width="7.42578125" style="4" customWidth="1"/>
    <col min="8706" max="8706" width="33.7109375" style="4" customWidth="1"/>
    <col min="8707" max="8707" width="10.85546875" style="4" customWidth="1"/>
    <col min="8708" max="8709" width="19.7109375" style="4" customWidth="1"/>
    <col min="8710" max="8710" width="0" style="4" hidden="1" customWidth="1"/>
    <col min="8711" max="8711" width="11.7109375" style="4" customWidth="1"/>
    <col min="8712" max="8712" width="27.85546875" style="4" customWidth="1"/>
    <col min="8713" max="8960" width="9.140625" style="4"/>
    <col min="8961" max="8961" width="7.42578125" style="4" customWidth="1"/>
    <col min="8962" max="8962" width="33.7109375" style="4" customWidth="1"/>
    <col min="8963" max="8963" width="10.85546875" style="4" customWidth="1"/>
    <col min="8964" max="8965" width="19.7109375" style="4" customWidth="1"/>
    <col min="8966" max="8966" width="0" style="4" hidden="1" customWidth="1"/>
    <col min="8967" max="8967" width="11.7109375" style="4" customWidth="1"/>
    <col min="8968" max="8968" width="27.85546875" style="4" customWidth="1"/>
    <col min="8969" max="9216" width="9.140625" style="4"/>
    <col min="9217" max="9217" width="7.42578125" style="4" customWidth="1"/>
    <col min="9218" max="9218" width="33.7109375" style="4" customWidth="1"/>
    <col min="9219" max="9219" width="10.85546875" style="4" customWidth="1"/>
    <col min="9220" max="9221" width="19.7109375" style="4" customWidth="1"/>
    <col min="9222" max="9222" width="0" style="4" hidden="1" customWidth="1"/>
    <col min="9223" max="9223" width="11.7109375" style="4" customWidth="1"/>
    <col min="9224" max="9224" width="27.85546875" style="4" customWidth="1"/>
    <col min="9225" max="9472" width="9.140625" style="4"/>
    <col min="9473" max="9473" width="7.42578125" style="4" customWidth="1"/>
    <col min="9474" max="9474" width="33.7109375" style="4" customWidth="1"/>
    <col min="9475" max="9475" width="10.85546875" style="4" customWidth="1"/>
    <col min="9476" max="9477" width="19.7109375" style="4" customWidth="1"/>
    <col min="9478" max="9478" width="0" style="4" hidden="1" customWidth="1"/>
    <col min="9479" max="9479" width="11.7109375" style="4" customWidth="1"/>
    <col min="9480" max="9480" width="27.85546875" style="4" customWidth="1"/>
    <col min="9481" max="9728" width="9.140625" style="4"/>
    <col min="9729" max="9729" width="7.42578125" style="4" customWidth="1"/>
    <col min="9730" max="9730" width="33.7109375" style="4" customWidth="1"/>
    <col min="9731" max="9731" width="10.85546875" style="4" customWidth="1"/>
    <col min="9732" max="9733" width="19.7109375" style="4" customWidth="1"/>
    <col min="9734" max="9734" width="0" style="4" hidden="1" customWidth="1"/>
    <col min="9735" max="9735" width="11.7109375" style="4" customWidth="1"/>
    <col min="9736" max="9736" width="27.85546875" style="4" customWidth="1"/>
    <col min="9737" max="9984" width="9.140625" style="4"/>
    <col min="9985" max="9985" width="7.42578125" style="4" customWidth="1"/>
    <col min="9986" max="9986" width="33.7109375" style="4" customWidth="1"/>
    <col min="9987" max="9987" width="10.85546875" style="4" customWidth="1"/>
    <col min="9988" max="9989" width="19.7109375" style="4" customWidth="1"/>
    <col min="9990" max="9990" width="0" style="4" hidden="1" customWidth="1"/>
    <col min="9991" max="9991" width="11.7109375" style="4" customWidth="1"/>
    <col min="9992" max="9992" width="27.85546875" style="4" customWidth="1"/>
    <col min="9993" max="10240" width="9.140625" style="4"/>
    <col min="10241" max="10241" width="7.42578125" style="4" customWidth="1"/>
    <col min="10242" max="10242" width="33.7109375" style="4" customWidth="1"/>
    <col min="10243" max="10243" width="10.85546875" style="4" customWidth="1"/>
    <col min="10244" max="10245" width="19.7109375" style="4" customWidth="1"/>
    <col min="10246" max="10246" width="0" style="4" hidden="1" customWidth="1"/>
    <col min="10247" max="10247" width="11.7109375" style="4" customWidth="1"/>
    <col min="10248" max="10248" width="27.85546875" style="4" customWidth="1"/>
    <col min="10249" max="10496" width="9.140625" style="4"/>
    <col min="10497" max="10497" width="7.42578125" style="4" customWidth="1"/>
    <col min="10498" max="10498" width="33.7109375" style="4" customWidth="1"/>
    <col min="10499" max="10499" width="10.85546875" style="4" customWidth="1"/>
    <col min="10500" max="10501" width="19.7109375" style="4" customWidth="1"/>
    <col min="10502" max="10502" width="0" style="4" hidden="1" customWidth="1"/>
    <col min="10503" max="10503" width="11.7109375" style="4" customWidth="1"/>
    <col min="10504" max="10504" width="27.85546875" style="4" customWidth="1"/>
    <col min="10505" max="10752" width="9.140625" style="4"/>
    <col min="10753" max="10753" width="7.42578125" style="4" customWidth="1"/>
    <col min="10754" max="10754" width="33.7109375" style="4" customWidth="1"/>
    <col min="10755" max="10755" width="10.85546875" style="4" customWidth="1"/>
    <col min="10756" max="10757" width="19.7109375" style="4" customWidth="1"/>
    <col min="10758" max="10758" width="0" style="4" hidden="1" customWidth="1"/>
    <col min="10759" max="10759" width="11.7109375" style="4" customWidth="1"/>
    <col min="10760" max="10760" width="27.85546875" style="4" customWidth="1"/>
    <col min="10761" max="11008" width="9.140625" style="4"/>
    <col min="11009" max="11009" width="7.42578125" style="4" customWidth="1"/>
    <col min="11010" max="11010" width="33.7109375" style="4" customWidth="1"/>
    <col min="11011" max="11011" width="10.85546875" style="4" customWidth="1"/>
    <col min="11012" max="11013" width="19.7109375" style="4" customWidth="1"/>
    <col min="11014" max="11014" width="0" style="4" hidden="1" customWidth="1"/>
    <col min="11015" max="11015" width="11.7109375" style="4" customWidth="1"/>
    <col min="11016" max="11016" width="27.85546875" style="4" customWidth="1"/>
    <col min="11017" max="11264" width="9.140625" style="4"/>
    <col min="11265" max="11265" width="7.42578125" style="4" customWidth="1"/>
    <col min="11266" max="11266" width="33.7109375" style="4" customWidth="1"/>
    <col min="11267" max="11267" width="10.85546875" style="4" customWidth="1"/>
    <col min="11268" max="11269" width="19.7109375" style="4" customWidth="1"/>
    <col min="11270" max="11270" width="0" style="4" hidden="1" customWidth="1"/>
    <col min="11271" max="11271" width="11.7109375" style="4" customWidth="1"/>
    <col min="11272" max="11272" width="27.85546875" style="4" customWidth="1"/>
    <col min="11273" max="11520" width="9.140625" style="4"/>
    <col min="11521" max="11521" width="7.42578125" style="4" customWidth="1"/>
    <col min="11522" max="11522" width="33.7109375" style="4" customWidth="1"/>
    <col min="11523" max="11523" width="10.85546875" style="4" customWidth="1"/>
    <col min="11524" max="11525" width="19.7109375" style="4" customWidth="1"/>
    <col min="11526" max="11526" width="0" style="4" hidden="1" customWidth="1"/>
    <col min="11527" max="11527" width="11.7109375" style="4" customWidth="1"/>
    <col min="11528" max="11528" width="27.85546875" style="4" customWidth="1"/>
    <col min="11529" max="11776" width="9.140625" style="4"/>
    <col min="11777" max="11777" width="7.42578125" style="4" customWidth="1"/>
    <col min="11778" max="11778" width="33.7109375" style="4" customWidth="1"/>
    <col min="11779" max="11779" width="10.85546875" style="4" customWidth="1"/>
    <col min="11780" max="11781" width="19.7109375" style="4" customWidth="1"/>
    <col min="11782" max="11782" width="0" style="4" hidden="1" customWidth="1"/>
    <col min="11783" max="11783" width="11.7109375" style="4" customWidth="1"/>
    <col min="11784" max="11784" width="27.85546875" style="4" customWidth="1"/>
    <col min="11785" max="12032" width="9.140625" style="4"/>
    <col min="12033" max="12033" width="7.42578125" style="4" customWidth="1"/>
    <col min="12034" max="12034" width="33.7109375" style="4" customWidth="1"/>
    <col min="12035" max="12035" width="10.85546875" style="4" customWidth="1"/>
    <col min="12036" max="12037" width="19.7109375" style="4" customWidth="1"/>
    <col min="12038" max="12038" width="0" style="4" hidden="1" customWidth="1"/>
    <col min="12039" max="12039" width="11.7109375" style="4" customWidth="1"/>
    <col min="12040" max="12040" width="27.85546875" style="4" customWidth="1"/>
    <col min="12041" max="12288" width="9.140625" style="4"/>
    <col min="12289" max="12289" width="7.42578125" style="4" customWidth="1"/>
    <col min="12290" max="12290" width="33.7109375" style="4" customWidth="1"/>
    <col min="12291" max="12291" width="10.85546875" style="4" customWidth="1"/>
    <col min="12292" max="12293" width="19.7109375" style="4" customWidth="1"/>
    <col min="12294" max="12294" width="0" style="4" hidden="1" customWidth="1"/>
    <col min="12295" max="12295" width="11.7109375" style="4" customWidth="1"/>
    <col min="12296" max="12296" width="27.85546875" style="4" customWidth="1"/>
    <col min="12297" max="12544" width="9.140625" style="4"/>
    <col min="12545" max="12545" width="7.42578125" style="4" customWidth="1"/>
    <col min="12546" max="12546" width="33.7109375" style="4" customWidth="1"/>
    <col min="12547" max="12547" width="10.85546875" style="4" customWidth="1"/>
    <col min="12548" max="12549" width="19.7109375" style="4" customWidth="1"/>
    <col min="12550" max="12550" width="0" style="4" hidden="1" customWidth="1"/>
    <col min="12551" max="12551" width="11.7109375" style="4" customWidth="1"/>
    <col min="12552" max="12552" width="27.85546875" style="4" customWidth="1"/>
    <col min="12553" max="12800" width="9.140625" style="4"/>
    <col min="12801" max="12801" width="7.42578125" style="4" customWidth="1"/>
    <col min="12802" max="12802" width="33.7109375" style="4" customWidth="1"/>
    <col min="12803" max="12803" width="10.85546875" style="4" customWidth="1"/>
    <col min="12804" max="12805" width="19.7109375" style="4" customWidth="1"/>
    <col min="12806" max="12806" width="0" style="4" hidden="1" customWidth="1"/>
    <col min="12807" max="12807" width="11.7109375" style="4" customWidth="1"/>
    <col min="12808" max="12808" width="27.85546875" style="4" customWidth="1"/>
    <col min="12809" max="13056" width="9.140625" style="4"/>
    <col min="13057" max="13057" width="7.42578125" style="4" customWidth="1"/>
    <col min="13058" max="13058" width="33.7109375" style="4" customWidth="1"/>
    <col min="13059" max="13059" width="10.85546875" style="4" customWidth="1"/>
    <col min="13060" max="13061" width="19.7109375" style="4" customWidth="1"/>
    <col min="13062" max="13062" width="0" style="4" hidden="1" customWidth="1"/>
    <col min="13063" max="13063" width="11.7109375" style="4" customWidth="1"/>
    <col min="13064" max="13064" width="27.85546875" style="4" customWidth="1"/>
    <col min="13065" max="13312" width="9.140625" style="4"/>
    <col min="13313" max="13313" width="7.42578125" style="4" customWidth="1"/>
    <col min="13314" max="13314" width="33.7109375" style="4" customWidth="1"/>
    <col min="13315" max="13315" width="10.85546875" style="4" customWidth="1"/>
    <col min="13316" max="13317" width="19.7109375" style="4" customWidth="1"/>
    <col min="13318" max="13318" width="0" style="4" hidden="1" customWidth="1"/>
    <col min="13319" max="13319" width="11.7109375" style="4" customWidth="1"/>
    <col min="13320" max="13320" width="27.85546875" style="4" customWidth="1"/>
    <col min="13321" max="13568" width="9.140625" style="4"/>
    <col min="13569" max="13569" width="7.42578125" style="4" customWidth="1"/>
    <col min="13570" max="13570" width="33.7109375" style="4" customWidth="1"/>
    <col min="13571" max="13571" width="10.85546875" style="4" customWidth="1"/>
    <col min="13572" max="13573" width="19.7109375" style="4" customWidth="1"/>
    <col min="13574" max="13574" width="0" style="4" hidden="1" customWidth="1"/>
    <col min="13575" max="13575" width="11.7109375" style="4" customWidth="1"/>
    <col min="13576" max="13576" width="27.85546875" style="4" customWidth="1"/>
    <col min="13577" max="13824" width="9.140625" style="4"/>
    <col min="13825" max="13825" width="7.42578125" style="4" customWidth="1"/>
    <col min="13826" max="13826" width="33.7109375" style="4" customWidth="1"/>
    <col min="13827" max="13827" width="10.85546875" style="4" customWidth="1"/>
    <col min="13828" max="13829" width="19.7109375" style="4" customWidth="1"/>
    <col min="13830" max="13830" width="0" style="4" hidden="1" customWidth="1"/>
    <col min="13831" max="13831" width="11.7109375" style="4" customWidth="1"/>
    <col min="13832" max="13832" width="27.85546875" style="4" customWidth="1"/>
    <col min="13833" max="14080" width="9.140625" style="4"/>
    <col min="14081" max="14081" width="7.42578125" style="4" customWidth="1"/>
    <col min="14082" max="14082" width="33.7109375" style="4" customWidth="1"/>
    <col min="14083" max="14083" width="10.85546875" style="4" customWidth="1"/>
    <col min="14084" max="14085" width="19.7109375" style="4" customWidth="1"/>
    <col min="14086" max="14086" width="0" style="4" hidden="1" customWidth="1"/>
    <col min="14087" max="14087" width="11.7109375" style="4" customWidth="1"/>
    <col min="14088" max="14088" width="27.85546875" style="4" customWidth="1"/>
    <col min="14089" max="14336" width="9.140625" style="4"/>
    <col min="14337" max="14337" width="7.42578125" style="4" customWidth="1"/>
    <col min="14338" max="14338" width="33.7109375" style="4" customWidth="1"/>
    <col min="14339" max="14339" width="10.85546875" style="4" customWidth="1"/>
    <col min="14340" max="14341" width="19.7109375" style="4" customWidth="1"/>
    <col min="14342" max="14342" width="0" style="4" hidden="1" customWidth="1"/>
    <col min="14343" max="14343" width="11.7109375" style="4" customWidth="1"/>
    <col min="14344" max="14344" width="27.85546875" style="4" customWidth="1"/>
    <col min="14345" max="14592" width="9.140625" style="4"/>
    <col min="14593" max="14593" width="7.42578125" style="4" customWidth="1"/>
    <col min="14594" max="14594" width="33.7109375" style="4" customWidth="1"/>
    <col min="14595" max="14595" width="10.85546875" style="4" customWidth="1"/>
    <col min="14596" max="14597" width="19.7109375" style="4" customWidth="1"/>
    <col min="14598" max="14598" width="0" style="4" hidden="1" customWidth="1"/>
    <col min="14599" max="14599" width="11.7109375" style="4" customWidth="1"/>
    <col min="14600" max="14600" width="27.85546875" style="4" customWidth="1"/>
    <col min="14601" max="14848" width="9.140625" style="4"/>
    <col min="14849" max="14849" width="7.42578125" style="4" customWidth="1"/>
    <col min="14850" max="14850" width="33.7109375" style="4" customWidth="1"/>
    <col min="14851" max="14851" width="10.85546875" style="4" customWidth="1"/>
    <col min="14852" max="14853" width="19.7109375" style="4" customWidth="1"/>
    <col min="14854" max="14854" width="0" style="4" hidden="1" customWidth="1"/>
    <col min="14855" max="14855" width="11.7109375" style="4" customWidth="1"/>
    <col min="14856" max="14856" width="27.85546875" style="4" customWidth="1"/>
    <col min="14857" max="15104" width="9.140625" style="4"/>
    <col min="15105" max="15105" width="7.42578125" style="4" customWidth="1"/>
    <col min="15106" max="15106" width="33.7109375" style="4" customWidth="1"/>
    <col min="15107" max="15107" width="10.85546875" style="4" customWidth="1"/>
    <col min="15108" max="15109" width="19.7109375" style="4" customWidth="1"/>
    <col min="15110" max="15110" width="0" style="4" hidden="1" customWidth="1"/>
    <col min="15111" max="15111" width="11.7109375" style="4" customWidth="1"/>
    <col min="15112" max="15112" width="27.85546875" style="4" customWidth="1"/>
    <col min="15113" max="15360" width="9.140625" style="4"/>
    <col min="15361" max="15361" width="7.42578125" style="4" customWidth="1"/>
    <col min="15362" max="15362" width="33.7109375" style="4" customWidth="1"/>
    <col min="15363" max="15363" width="10.85546875" style="4" customWidth="1"/>
    <col min="15364" max="15365" width="19.7109375" style="4" customWidth="1"/>
    <col min="15366" max="15366" width="0" style="4" hidden="1" customWidth="1"/>
    <col min="15367" max="15367" width="11.7109375" style="4" customWidth="1"/>
    <col min="15368" max="15368" width="27.85546875" style="4" customWidth="1"/>
    <col min="15369" max="15616" width="9.140625" style="4"/>
    <col min="15617" max="15617" width="7.42578125" style="4" customWidth="1"/>
    <col min="15618" max="15618" width="33.7109375" style="4" customWidth="1"/>
    <col min="15619" max="15619" width="10.85546875" style="4" customWidth="1"/>
    <col min="15620" max="15621" width="19.7109375" style="4" customWidth="1"/>
    <col min="15622" max="15622" width="0" style="4" hidden="1" customWidth="1"/>
    <col min="15623" max="15623" width="11.7109375" style="4" customWidth="1"/>
    <col min="15624" max="15624" width="27.85546875" style="4" customWidth="1"/>
    <col min="15625" max="15872" width="9.140625" style="4"/>
    <col min="15873" max="15873" width="7.42578125" style="4" customWidth="1"/>
    <col min="15874" max="15874" width="33.7109375" style="4" customWidth="1"/>
    <col min="15875" max="15875" width="10.85546875" style="4" customWidth="1"/>
    <col min="15876" max="15877" width="19.7109375" style="4" customWidth="1"/>
    <col min="15878" max="15878" width="0" style="4" hidden="1" customWidth="1"/>
    <col min="15879" max="15879" width="11.7109375" style="4" customWidth="1"/>
    <col min="15880" max="15880" width="27.85546875" style="4" customWidth="1"/>
    <col min="15881" max="16128" width="9.140625" style="4"/>
    <col min="16129" max="16129" width="7.42578125" style="4" customWidth="1"/>
    <col min="16130" max="16130" width="33.7109375" style="4" customWidth="1"/>
    <col min="16131" max="16131" width="10.85546875" style="4" customWidth="1"/>
    <col min="16132" max="16133" width="19.7109375" style="4" customWidth="1"/>
    <col min="16134" max="16134" width="0" style="4" hidden="1" customWidth="1"/>
    <col min="16135" max="16135" width="11.7109375" style="4" customWidth="1"/>
    <col min="16136" max="16136" width="27.85546875" style="4" customWidth="1"/>
    <col min="16137" max="16384" width="9.140625" style="4"/>
  </cols>
  <sheetData>
    <row r="1" spans="1:8" ht="15.75">
      <c r="D1" s="57"/>
    </row>
    <row r="2" spans="1:8" ht="15.75" customHeight="1">
      <c r="A2" s="84" t="s">
        <v>0</v>
      </c>
      <c r="B2" s="84"/>
      <c r="C2" s="84"/>
      <c r="D2" s="84"/>
      <c r="E2" s="84"/>
      <c r="F2" s="84"/>
      <c r="G2" s="84"/>
      <c r="H2" s="84"/>
    </row>
    <row r="3" spans="1:8" ht="15.75" customHeight="1">
      <c r="A3" s="85" t="s">
        <v>270</v>
      </c>
      <c r="B3" s="85"/>
      <c r="C3" s="85"/>
      <c r="D3" s="85"/>
      <c r="E3" s="85"/>
      <c r="F3" s="85"/>
      <c r="G3" s="85"/>
      <c r="H3" s="85"/>
    </row>
    <row r="4" spans="1:8">
      <c r="B4" s="1"/>
      <c r="C4" s="56"/>
      <c r="D4" s="56"/>
      <c r="E4" s="56"/>
      <c r="F4" s="1"/>
      <c r="G4" s="1"/>
    </row>
    <row r="5" spans="1:8" ht="70.5" customHeight="1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271</v>
      </c>
      <c r="G5" s="58" t="s">
        <v>8</v>
      </c>
      <c r="H5" s="6" t="s">
        <v>9</v>
      </c>
    </row>
    <row r="6" spans="1:8" ht="25.5">
      <c r="A6" s="7" t="s">
        <v>10</v>
      </c>
      <c r="B6" s="33" t="s">
        <v>11</v>
      </c>
      <c r="C6" s="7" t="s">
        <v>12</v>
      </c>
      <c r="D6" s="23">
        <f>D7+D16+D22+D23+D26</f>
        <v>1283993.7</v>
      </c>
      <c r="E6" s="10">
        <f>E7+E16+E22+E23+E26</f>
        <v>1386573.199</v>
      </c>
      <c r="F6" s="9">
        <f>E6-D6</f>
        <v>102579.49900000007</v>
      </c>
      <c r="G6" s="9">
        <f>E6/D6*100</f>
        <v>107.98909675335635</v>
      </c>
      <c r="H6" s="14"/>
    </row>
    <row r="7" spans="1:8">
      <c r="A7" s="12" t="s">
        <v>13</v>
      </c>
      <c r="B7" s="33" t="s">
        <v>14</v>
      </c>
      <c r="C7" s="7" t="s">
        <v>12</v>
      </c>
      <c r="D7" s="23">
        <f>D9+D13+D14+D15</f>
        <v>191876.2</v>
      </c>
      <c r="E7" s="10">
        <f>E9+E13+E14+E15</f>
        <v>186657.89299999998</v>
      </c>
      <c r="F7" s="9">
        <f>E7-D7</f>
        <v>-5218.3070000000298</v>
      </c>
      <c r="G7" s="9">
        <f>E7/D7*100</f>
        <v>97.280378181348169</v>
      </c>
      <c r="H7" s="14"/>
    </row>
    <row r="8" spans="1:8">
      <c r="A8" s="38"/>
      <c r="B8" s="14" t="s">
        <v>15</v>
      </c>
      <c r="C8" s="15"/>
      <c r="D8" s="20"/>
      <c r="E8" s="21"/>
      <c r="F8" s="9"/>
      <c r="G8" s="9"/>
      <c r="H8" s="14"/>
    </row>
    <row r="9" spans="1:8">
      <c r="A9" s="38" t="s">
        <v>16</v>
      </c>
      <c r="B9" s="39" t="s">
        <v>17</v>
      </c>
      <c r="C9" s="15" t="s">
        <v>12</v>
      </c>
      <c r="D9" s="20">
        <f>D10+D11+D12</f>
        <v>33114</v>
      </c>
      <c r="E9" s="18">
        <f>E10+E11+E12</f>
        <v>41186.873999999996</v>
      </c>
      <c r="F9" s="9">
        <f t="shared" ref="F9:F16" si="0">E9-D9</f>
        <v>8072.8739999999962</v>
      </c>
      <c r="G9" s="9">
        <f>E9/D9*100</f>
        <v>124.37903605725673</v>
      </c>
      <c r="H9" s="14"/>
    </row>
    <row r="10" spans="1:8" ht="102">
      <c r="A10" s="19" t="s">
        <v>18</v>
      </c>
      <c r="B10" s="14" t="s">
        <v>19</v>
      </c>
      <c r="C10" s="15" t="s">
        <v>12</v>
      </c>
      <c r="D10" s="16">
        <v>1713</v>
      </c>
      <c r="E10" s="18">
        <v>1775.5829999999999</v>
      </c>
      <c r="F10" s="9">
        <f t="shared" si="0"/>
        <v>62.582999999999856</v>
      </c>
      <c r="G10" s="9">
        <f>E10/D10*100</f>
        <v>103.65341506129597</v>
      </c>
      <c r="H10" s="39" t="s">
        <v>272</v>
      </c>
    </row>
    <row r="11" spans="1:8">
      <c r="A11" s="19" t="s">
        <v>21</v>
      </c>
      <c r="B11" s="14" t="s">
        <v>22</v>
      </c>
      <c r="C11" s="15" t="s">
        <v>12</v>
      </c>
      <c r="D11" s="16">
        <v>0</v>
      </c>
      <c r="E11" s="18">
        <v>0</v>
      </c>
      <c r="F11" s="9">
        <f t="shared" si="0"/>
        <v>0</v>
      </c>
      <c r="G11" s="9"/>
      <c r="H11" s="39"/>
    </row>
    <row r="12" spans="1:8" ht="76.5">
      <c r="A12" s="19" t="s">
        <v>23</v>
      </c>
      <c r="B12" s="14" t="s">
        <v>24</v>
      </c>
      <c r="C12" s="15" t="s">
        <v>12</v>
      </c>
      <c r="D12" s="16">
        <v>31401</v>
      </c>
      <c r="E12" s="18">
        <v>39411.290999999997</v>
      </c>
      <c r="F12" s="9">
        <f t="shared" si="0"/>
        <v>8010.2909999999974</v>
      </c>
      <c r="G12" s="9">
        <f>E12/D12*100</f>
        <v>125.50966848189546</v>
      </c>
      <c r="H12" s="39" t="s">
        <v>25</v>
      </c>
    </row>
    <row r="13" spans="1:8" ht="63.75">
      <c r="A13" s="38" t="s">
        <v>26</v>
      </c>
      <c r="B13" s="39" t="s">
        <v>27</v>
      </c>
      <c r="C13" s="15" t="s">
        <v>12</v>
      </c>
      <c r="D13" s="16">
        <v>28754.2</v>
      </c>
      <c r="E13" s="18">
        <v>37312.57</v>
      </c>
      <c r="F13" s="9">
        <f t="shared" si="0"/>
        <v>8558.369999999999</v>
      </c>
      <c r="G13" s="9">
        <f>E13/D13*100</f>
        <v>129.7638953613733</v>
      </c>
      <c r="H13" s="39" t="s">
        <v>273</v>
      </c>
    </row>
    <row r="14" spans="1:8" ht="63.75">
      <c r="A14" s="38" t="s">
        <v>29</v>
      </c>
      <c r="B14" s="39" t="s">
        <v>30</v>
      </c>
      <c r="C14" s="15" t="s">
        <v>12</v>
      </c>
      <c r="D14" s="16">
        <v>12334</v>
      </c>
      <c r="E14" s="18">
        <v>12453.503999999999</v>
      </c>
      <c r="F14" s="9">
        <f t="shared" si="0"/>
        <v>119.503999999999</v>
      </c>
      <c r="G14" s="9">
        <f>E14/D14*100</f>
        <v>100.9688989784336</v>
      </c>
      <c r="H14" s="39" t="s">
        <v>31</v>
      </c>
    </row>
    <row r="15" spans="1:8" ht="216.75">
      <c r="A15" s="38" t="s">
        <v>32</v>
      </c>
      <c r="B15" s="39" t="s">
        <v>33</v>
      </c>
      <c r="C15" s="15" t="s">
        <v>12</v>
      </c>
      <c r="D15" s="16">
        <v>117674</v>
      </c>
      <c r="E15" s="18">
        <v>95704.945000000007</v>
      </c>
      <c r="F15" s="9">
        <f t="shared" si="0"/>
        <v>-21969.054999999993</v>
      </c>
      <c r="G15" s="9">
        <f>E15/D15*100</f>
        <v>81.330578547512616</v>
      </c>
      <c r="H15" s="39" t="s">
        <v>274</v>
      </c>
    </row>
    <row r="16" spans="1:8" ht="27" customHeight="1">
      <c r="A16" s="12" t="s">
        <v>35</v>
      </c>
      <c r="B16" s="33" t="s">
        <v>36</v>
      </c>
      <c r="C16" s="7" t="s">
        <v>12</v>
      </c>
      <c r="D16" s="9">
        <f>D18+D19+D20+D21</f>
        <v>742862</v>
      </c>
      <c r="E16" s="10">
        <f>E18+E19+E20+E21</f>
        <v>757992.41899999999</v>
      </c>
      <c r="F16" s="9">
        <f t="shared" si="0"/>
        <v>15130.418999999994</v>
      </c>
      <c r="G16" s="9">
        <f>E16/D16*100</f>
        <v>102.0367738557094</v>
      </c>
      <c r="H16" s="39"/>
    </row>
    <row r="17" spans="1:8" ht="16.149999999999999" customHeight="1">
      <c r="A17" s="38"/>
      <c r="B17" s="14" t="s">
        <v>15</v>
      </c>
      <c r="C17" s="15"/>
      <c r="D17" s="20"/>
      <c r="E17" s="21"/>
      <c r="F17" s="9"/>
      <c r="G17" s="9"/>
      <c r="H17" s="39"/>
    </row>
    <row r="18" spans="1:8" ht="102">
      <c r="A18" s="38" t="s">
        <v>37</v>
      </c>
      <c r="B18" s="39" t="s">
        <v>38</v>
      </c>
      <c r="C18" s="15" t="s">
        <v>12</v>
      </c>
      <c r="D18" s="20">
        <v>662370</v>
      </c>
      <c r="E18" s="18">
        <v>676611.98800000001</v>
      </c>
      <c r="F18" s="9">
        <f t="shared" ref="F18:F23" si="1">E18-D18</f>
        <v>14241.988000000012</v>
      </c>
      <c r="G18" s="9">
        <f t="shared" ref="G18:G23" si="2">E18/D18*100</f>
        <v>102.15015595513081</v>
      </c>
      <c r="H18" s="39" t="s">
        <v>275</v>
      </c>
    </row>
    <row r="19" spans="1:8" ht="25.5">
      <c r="A19" s="38" t="s">
        <v>40</v>
      </c>
      <c r="B19" s="39" t="s">
        <v>41</v>
      </c>
      <c r="C19" s="15" t="s">
        <v>12</v>
      </c>
      <c r="D19" s="20">
        <v>55374</v>
      </c>
      <c r="E19" s="18">
        <v>56495.139000000003</v>
      </c>
      <c r="F19" s="9">
        <f t="shared" si="1"/>
        <v>1121.1390000000029</v>
      </c>
      <c r="G19" s="9">
        <f t="shared" si="2"/>
        <v>102.0246668111388</v>
      </c>
      <c r="H19" s="39"/>
    </row>
    <row r="20" spans="1:8" ht="25.5">
      <c r="A20" s="38" t="s">
        <v>42</v>
      </c>
      <c r="B20" s="22" t="s">
        <v>43</v>
      </c>
      <c r="C20" s="15" t="s">
        <v>12</v>
      </c>
      <c r="D20" s="20">
        <v>5247</v>
      </c>
      <c r="E20" s="18">
        <v>5927.9830000000002</v>
      </c>
      <c r="F20" s="9">
        <f t="shared" si="1"/>
        <v>680.98300000000017</v>
      </c>
      <c r="G20" s="9">
        <f t="shared" si="2"/>
        <v>112.97852105965313</v>
      </c>
      <c r="H20" s="39"/>
    </row>
    <row r="21" spans="1:8" ht="25.5">
      <c r="A21" s="38" t="s">
        <v>44</v>
      </c>
      <c r="B21" s="22" t="s">
        <v>45</v>
      </c>
      <c r="C21" s="15" t="s">
        <v>12</v>
      </c>
      <c r="D21" s="20">
        <v>19871</v>
      </c>
      <c r="E21" s="18">
        <v>18957.308999999997</v>
      </c>
      <c r="F21" s="9">
        <f t="shared" si="1"/>
        <v>-913.69100000000253</v>
      </c>
      <c r="G21" s="9">
        <f t="shared" si="2"/>
        <v>95.40188717226107</v>
      </c>
      <c r="H21" s="39"/>
    </row>
    <row r="22" spans="1:8" ht="76.5">
      <c r="A22" s="12" t="s">
        <v>46</v>
      </c>
      <c r="B22" s="33" t="s">
        <v>47</v>
      </c>
      <c r="C22" s="7" t="s">
        <v>12</v>
      </c>
      <c r="D22" s="9">
        <v>183097.5</v>
      </c>
      <c r="E22" s="10">
        <v>197063.15700000001</v>
      </c>
      <c r="F22" s="9">
        <f t="shared" si="1"/>
        <v>13965.657000000007</v>
      </c>
      <c r="G22" s="9">
        <f t="shared" si="2"/>
        <v>107.62744275590875</v>
      </c>
      <c r="H22" s="39" t="s">
        <v>48</v>
      </c>
    </row>
    <row r="23" spans="1:8" ht="89.25">
      <c r="A23" s="12" t="s">
        <v>49</v>
      </c>
      <c r="B23" s="33" t="s">
        <v>50</v>
      </c>
      <c r="C23" s="7" t="s">
        <v>12</v>
      </c>
      <c r="D23" s="23">
        <v>83294</v>
      </c>
      <c r="E23" s="10">
        <v>140516.17600000001</v>
      </c>
      <c r="F23" s="9">
        <f t="shared" si="1"/>
        <v>57222.176000000007</v>
      </c>
      <c r="G23" s="9">
        <f t="shared" si="2"/>
        <v>168.69903714553269</v>
      </c>
      <c r="H23" s="39" t="s">
        <v>51</v>
      </c>
    </row>
    <row r="24" spans="1:8">
      <c r="A24" s="12"/>
      <c r="B24" s="14" t="s">
        <v>15</v>
      </c>
      <c r="C24" s="24"/>
      <c r="D24" s="20"/>
      <c r="E24" s="21"/>
      <c r="F24" s="9"/>
      <c r="G24" s="9"/>
      <c r="H24" s="39"/>
    </row>
    <row r="25" spans="1:8" ht="89.25">
      <c r="A25" s="12" t="s">
        <v>52</v>
      </c>
      <c r="B25" s="39" t="s">
        <v>53</v>
      </c>
      <c r="C25" s="15" t="s">
        <v>12</v>
      </c>
      <c r="D25" s="25">
        <v>74964</v>
      </c>
      <c r="E25" s="18">
        <f>E23*0.9</f>
        <v>126464.55840000001</v>
      </c>
      <c r="F25" s="9">
        <f>E25-D25</f>
        <v>51500.558400000009</v>
      </c>
      <c r="G25" s="9">
        <f>E25/D25*100</f>
        <v>168.70038738594525</v>
      </c>
      <c r="H25" s="39" t="s">
        <v>51</v>
      </c>
    </row>
    <row r="26" spans="1:8">
      <c r="A26" s="12" t="s">
        <v>54</v>
      </c>
      <c r="B26" s="33" t="s">
        <v>55</v>
      </c>
      <c r="C26" s="7" t="s">
        <v>12</v>
      </c>
      <c r="D26" s="23">
        <f>D28+D29+D30+D31+D32+D33+D34+D35+D43+D44+D45</f>
        <v>82864</v>
      </c>
      <c r="E26" s="26">
        <f>E28+E29+E30+E31+E32+E33+E34+E35+E43+E44+E45</f>
        <v>104343.554</v>
      </c>
      <c r="F26" s="9">
        <f>E26-D26</f>
        <v>21479.554000000004</v>
      </c>
      <c r="G26" s="9">
        <f>E26/D26*100</f>
        <v>125.9214544313574</v>
      </c>
      <c r="H26" s="39"/>
    </row>
    <row r="27" spans="1:8">
      <c r="A27" s="38"/>
      <c r="B27" s="14" t="s">
        <v>15</v>
      </c>
      <c r="C27" s="15"/>
      <c r="D27" s="20"/>
      <c r="E27" s="21"/>
      <c r="F27" s="9"/>
      <c r="G27" s="9"/>
      <c r="H27" s="39"/>
    </row>
    <row r="28" spans="1:8" ht="25.5">
      <c r="A28" s="38" t="s">
        <v>56</v>
      </c>
      <c r="B28" s="39" t="s">
        <v>57</v>
      </c>
      <c r="C28" s="15" t="s">
        <v>12</v>
      </c>
      <c r="D28" s="16">
        <v>2932</v>
      </c>
      <c r="E28" s="18">
        <v>2937.6229999999991</v>
      </c>
      <c r="F28" s="9">
        <f t="shared" ref="F28:F35" si="3">E28-D28</f>
        <v>5.6229999999991378</v>
      </c>
      <c r="G28" s="9">
        <f>E28/D28*100</f>
        <v>100.19178035470667</v>
      </c>
      <c r="H28" s="39" t="s">
        <v>61</v>
      </c>
    </row>
    <row r="29" spans="1:8" ht="25.5">
      <c r="A29" s="38" t="s">
        <v>59</v>
      </c>
      <c r="B29" s="39" t="s">
        <v>60</v>
      </c>
      <c r="C29" s="15" t="s">
        <v>12</v>
      </c>
      <c r="D29" s="20">
        <v>8023</v>
      </c>
      <c r="E29" s="18">
        <v>8017.8209999999981</v>
      </c>
      <c r="F29" s="9">
        <f t="shared" si="3"/>
        <v>-5.1790000000019063</v>
      </c>
      <c r="G29" s="9">
        <f>E29/D29*100</f>
        <v>99.935448086750569</v>
      </c>
      <c r="H29" s="39" t="s">
        <v>61</v>
      </c>
    </row>
    <row r="30" spans="1:8" ht="76.5">
      <c r="A30" s="38" t="s">
        <v>62</v>
      </c>
      <c r="B30" s="39" t="s">
        <v>63</v>
      </c>
      <c r="C30" s="15" t="s">
        <v>12</v>
      </c>
      <c r="D30" s="20">
        <v>419</v>
      </c>
      <c r="E30" s="18">
        <v>2018.3319999999997</v>
      </c>
      <c r="F30" s="9">
        <f t="shared" si="3"/>
        <v>1599.3319999999997</v>
      </c>
      <c r="G30" s="9">
        <f>E30/D30*100</f>
        <v>481.70214797136026</v>
      </c>
      <c r="H30" s="39" t="s">
        <v>64</v>
      </c>
    </row>
    <row r="31" spans="1:8" ht="63.75">
      <c r="A31" s="38" t="s">
        <v>65</v>
      </c>
      <c r="B31" s="39" t="s">
        <v>66</v>
      </c>
      <c r="C31" s="15" t="s">
        <v>12</v>
      </c>
      <c r="D31" s="20">
        <v>9306</v>
      </c>
      <c r="E31" s="18">
        <v>13235.853999999999</v>
      </c>
      <c r="F31" s="9">
        <f t="shared" si="3"/>
        <v>3929.8539999999994</v>
      </c>
      <c r="G31" s="9">
        <f>E31/D31*100</f>
        <v>142.22924994627121</v>
      </c>
      <c r="H31" s="39" t="s">
        <v>67</v>
      </c>
    </row>
    <row r="32" spans="1:8" ht="25.5">
      <c r="A32" s="38" t="s">
        <v>68</v>
      </c>
      <c r="B32" s="39" t="s">
        <v>69</v>
      </c>
      <c r="C32" s="15" t="s">
        <v>12</v>
      </c>
      <c r="D32" s="20">
        <v>0</v>
      </c>
      <c r="E32" s="18">
        <v>0</v>
      </c>
      <c r="F32" s="9">
        <f t="shared" si="3"/>
        <v>0</v>
      </c>
      <c r="G32" s="9"/>
      <c r="H32" s="39"/>
    </row>
    <row r="33" spans="1:8" ht="25.5">
      <c r="A33" s="38" t="s">
        <v>71</v>
      </c>
      <c r="B33" s="39" t="s">
        <v>72</v>
      </c>
      <c r="C33" s="15" t="s">
        <v>12</v>
      </c>
      <c r="D33" s="20">
        <v>231</v>
      </c>
      <c r="E33" s="18">
        <v>272.99999999999994</v>
      </c>
      <c r="F33" s="9">
        <f t="shared" si="3"/>
        <v>41.999999999999943</v>
      </c>
      <c r="G33" s="9">
        <f>E33/D33*100</f>
        <v>118.18181818181816</v>
      </c>
      <c r="H33" s="39" t="s">
        <v>70</v>
      </c>
    </row>
    <row r="34" spans="1:8" ht="102">
      <c r="A34" s="38" t="s">
        <v>73</v>
      </c>
      <c r="B34" s="39" t="s">
        <v>74</v>
      </c>
      <c r="C34" s="15" t="s">
        <v>12</v>
      </c>
      <c r="D34" s="20">
        <v>7999</v>
      </c>
      <c r="E34" s="18">
        <v>7655.764000000001</v>
      </c>
      <c r="F34" s="9">
        <f t="shared" si="3"/>
        <v>-343.23599999999897</v>
      </c>
      <c r="G34" s="9">
        <f>E34/D34*100</f>
        <v>95.709013626703353</v>
      </c>
      <c r="H34" s="39" t="s">
        <v>75</v>
      </c>
    </row>
    <row r="35" spans="1:8">
      <c r="A35" s="32" t="s">
        <v>76</v>
      </c>
      <c r="B35" s="33" t="s">
        <v>77</v>
      </c>
      <c r="C35" s="7" t="s">
        <v>12</v>
      </c>
      <c r="D35" s="23">
        <f>D37+D38+D39+D40+D41+D42</f>
        <v>3917</v>
      </c>
      <c r="E35" s="26">
        <f>E37+E38+E39+E40+E41+E42</f>
        <v>6456.7719999999999</v>
      </c>
      <c r="F35" s="9">
        <f t="shared" si="3"/>
        <v>2539.7719999999999</v>
      </c>
      <c r="G35" s="9">
        <f>E35/D35*100</f>
        <v>164.83972427878479</v>
      </c>
      <c r="H35" s="39"/>
    </row>
    <row r="36" spans="1:8">
      <c r="A36" s="38"/>
      <c r="B36" s="14" t="s">
        <v>15</v>
      </c>
      <c r="C36" s="15"/>
      <c r="D36" s="28"/>
      <c r="E36" s="21"/>
      <c r="F36" s="9"/>
      <c r="G36" s="9"/>
      <c r="H36" s="39"/>
    </row>
    <row r="37" spans="1:8" ht="15.75" customHeight="1">
      <c r="A37" s="19" t="s">
        <v>78</v>
      </c>
      <c r="B37" s="39" t="s">
        <v>79</v>
      </c>
      <c r="C37" s="15" t="s">
        <v>12</v>
      </c>
      <c r="D37" s="20">
        <v>793</v>
      </c>
      <c r="E37" s="18">
        <v>1210.915</v>
      </c>
      <c r="F37" s="9">
        <f t="shared" ref="F37:F47" si="4">E37-D37</f>
        <v>417.91499999999996</v>
      </c>
      <c r="G37" s="9">
        <f>E37/D37*100</f>
        <v>152.70050441361914</v>
      </c>
      <c r="H37" s="39" t="s">
        <v>80</v>
      </c>
    </row>
    <row r="38" spans="1:8" ht="15.75" customHeight="1">
      <c r="A38" s="19" t="s">
        <v>81</v>
      </c>
      <c r="B38" s="39" t="s">
        <v>82</v>
      </c>
      <c r="C38" s="15" t="s">
        <v>12</v>
      </c>
      <c r="D38" s="20">
        <v>301</v>
      </c>
      <c r="E38" s="18">
        <v>1411.1990000000001</v>
      </c>
      <c r="F38" s="9">
        <f t="shared" si="4"/>
        <v>1110.1990000000001</v>
      </c>
      <c r="G38" s="9">
        <f>E38/D38*100</f>
        <v>468.83687707641195</v>
      </c>
      <c r="H38" s="39" t="s">
        <v>83</v>
      </c>
    </row>
    <row r="39" spans="1:8" ht="38.25">
      <c r="A39" s="19" t="s">
        <v>84</v>
      </c>
      <c r="B39" s="39" t="s">
        <v>85</v>
      </c>
      <c r="C39" s="15" t="s">
        <v>12</v>
      </c>
      <c r="D39" s="20">
        <v>731</v>
      </c>
      <c r="E39" s="18">
        <v>714.47199999999998</v>
      </c>
      <c r="F39" s="9">
        <f t="shared" si="4"/>
        <v>-16.52800000000002</v>
      </c>
      <c r="G39" s="9">
        <f>E39/D39*100</f>
        <v>97.73898768809849</v>
      </c>
      <c r="H39" s="39" t="s">
        <v>58</v>
      </c>
    </row>
    <row r="40" spans="1:8" ht="25.5">
      <c r="A40" s="19" t="s">
        <v>86</v>
      </c>
      <c r="B40" s="39" t="s">
        <v>87</v>
      </c>
      <c r="C40" s="15" t="s">
        <v>12</v>
      </c>
      <c r="D40" s="20">
        <v>0</v>
      </c>
      <c r="E40" s="18">
        <v>250.29000000000002</v>
      </c>
      <c r="F40" s="9">
        <f t="shared" si="4"/>
        <v>250.29000000000002</v>
      </c>
      <c r="G40" s="9"/>
      <c r="H40" s="39" t="s">
        <v>58</v>
      </c>
    </row>
    <row r="41" spans="1:8" ht="25.5">
      <c r="A41" s="19" t="s">
        <v>88</v>
      </c>
      <c r="B41" s="39" t="s">
        <v>89</v>
      </c>
      <c r="C41" s="15" t="s">
        <v>12</v>
      </c>
      <c r="D41" s="20">
        <v>1002</v>
      </c>
      <c r="E41" s="18">
        <v>1156.0399999999997</v>
      </c>
      <c r="F41" s="9">
        <f t="shared" si="4"/>
        <v>154.03999999999974</v>
      </c>
      <c r="G41" s="9">
        <f>E41/D41*100</f>
        <v>115.37325349301395</v>
      </c>
      <c r="H41" s="39" t="s">
        <v>58</v>
      </c>
    </row>
    <row r="42" spans="1:8" ht="76.5">
      <c r="A42" s="19" t="s">
        <v>90</v>
      </c>
      <c r="B42" s="39" t="s">
        <v>91</v>
      </c>
      <c r="C42" s="15" t="s">
        <v>12</v>
      </c>
      <c r="D42" s="20">
        <v>1090</v>
      </c>
      <c r="E42" s="18">
        <v>1713.856</v>
      </c>
      <c r="F42" s="9">
        <f t="shared" si="4"/>
        <v>623.85599999999999</v>
      </c>
      <c r="G42" s="9">
        <f>E42/D42*100</f>
        <v>157.23449541284404</v>
      </c>
      <c r="H42" s="39" t="s">
        <v>92</v>
      </c>
    </row>
    <row r="43" spans="1:8" ht="114.75">
      <c r="A43" s="38" t="s">
        <v>93</v>
      </c>
      <c r="B43" s="39" t="s">
        <v>94</v>
      </c>
      <c r="C43" s="15" t="s">
        <v>12</v>
      </c>
      <c r="D43" s="20">
        <v>5722</v>
      </c>
      <c r="E43" s="18">
        <v>12676.949000000001</v>
      </c>
      <c r="F43" s="9">
        <f t="shared" si="4"/>
        <v>6954.9490000000005</v>
      </c>
      <c r="G43" s="9">
        <f>E43/D43*100</f>
        <v>221.54751835022722</v>
      </c>
      <c r="H43" s="39" t="s">
        <v>95</v>
      </c>
    </row>
    <row r="44" spans="1:8" ht="38.25">
      <c r="A44" s="38" t="s">
        <v>96</v>
      </c>
      <c r="B44" s="39" t="s">
        <v>97</v>
      </c>
      <c r="C44" s="15" t="s">
        <v>12</v>
      </c>
      <c r="D44" s="20">
        <v>44315</v>
      </c>
      <c r="E44" s="18">
        <v>51071.438999999998</v>
      </c>
      <c r="F44" s="9">
        <f t="shared" si="4"/>
        <v>6756.4389999999985</v>
      </c>
      <c r="G44" s="9"/>
      <c r="H44" s="39" t="s">
        <v>276</v>
      </c>
    </row>
    <row r="45" spans="1:8" ht="25.5">
      <c r="A45" s="38" t="s">
        <v>98</v>
      </c>
      <c r="B45" s="39" t="s">
        <v>99</v>
      </c>
      <c r="C45" s="15" t="s">
        <v>12</v>
      </c>
      <c r="D45" s="20">
        <v>0</v>
      </c>
      <c r="E45" s="18">
        <v>0</v>
      </c>
      <c r="F45" s="9">
        <f t="shared" si="4"/>
        <v>0</v>
      </c>
      <c r="G45" s="9"/>
      <c r="H45" s="39"/>
    </row>
    <row r="46" spans="1:8">
      <c r="A46" s="32" t="s">
        <v>100</v>
      </c>
      <c r="B46" s="33" t="s">
        <v>101</v>
      </c>
      <c r="C46" s="7" t="s">
        <v>12</v>
      </c>
      <c r="D46" s="23">
        <f>D47+D82+D97</f>
        <v>417055.5</v>
      </c>
      <c r="E46" s="26">
        <f>E47+E82+E97</f>
        <v>383944.55500000005</v>
      </c>
      <c r="F46" s="9">
        <f t="shared" si="4"/>
        <v>-33110.944999999949</v>
      </c>
      <c r="G46" s="9">
        <f>E46/D46*100</f>
        <v>92.060782078164678</v>
      </c>
      <c r="H46" s="39"/>
    </row>
    <row r="47" spans="1:8">
      <c r="A47" s="12" t="s">
        <v>102</v>
      </c>
      <c r="B47" s="33" t="s">
        <v>103</v>
      </c>
      <c r="C47" s="7" t="s">
        <v>12</v>
      </c>
      <c r="D47" s="23">
        <f>D49+D50+D51+D52+D53+D54+D55+D59+D60+D61+D69</f>
        <v>213931</v>
      </c>
      <c r="E47" s="26">
        <f>E49+E50+E51+E52+E53+E54+E55+E59+E60+E61+E69</f>
        <v>226032.53600000002</v>
      </c>
      <c r="F47" s="9">
        <f t="shared" si="4"/>
        <v>12101.536000000022</v>
      </c>
      <c r="G47" s="9">
        <f>E47/D47*100</f>
        <v>105.65674726897927</v>
      </c>
      <c r="H47" s="39"/>
    </row>
    <row r="48" spans="1:8">
      <c r="A48" s="38"/>
      <c r="B48" s="14" t="s">
        <v>15</v>
      </c>
      <c r="C48" s="15"/>
      <c r="D48" s="20"/>
      <c r="E48" s="21"/>
      <c r="F48" s="9"/>
      <c r="G48" s="9"/>
      <c r="H48" s="39"/>
    </row>
    <row r="49" spans="1:8" ht="51">
      <c r="A49" s="38" t="s">
        <v>104</v>
      </c>
      <c r="B49" s="39" t="s">
        <v>105</v>
      </c>
      <c r="C49" s="15" t="s">
        <v>12</v>
      </c>
      <c r="D49" s="20">
        <v>56833.5</v>
      </c>
      <c r="E49" s="18">
        <v>54485.101999999999</v>
      </c>
      <c r="F49" s="9">
        <f t="shared" ref="F49:F55" si="5">E49-D49</f>
        <v>-2348.398000000001</v>
      </c>
      <c r="G49" s="9">
        <f t="shared" ref="G49:G55" si="6">E49/D49*100</f>
        <v>95.867933525121629</v>
      </c>
      <c r="H49" s="39" t="s">
        <v>106</v>
      </c>
    </row>
    <row r="50" spans="1:8" ht="25.5">
      <c r="A50" s="38" t="s">
        <v>107</v>
      </c>
      <c r="B50" s="39" t="s">
        <v>41</v>
      </c>
      <c r="C50" s="15" t="s">
        <v>12</v>
      </c>
      <c r="D50" s="20">
        <v>4751</v>
      </c>
      <c r="E50" s="18">
        <v>5018.143</v>
      </c>
      <c r="F50" s="9">
        <f t="shared" si="5"/>
        <v>267.14300000000003</v>
      </c>
      <c r="G50" s="9">
        <f t="shared" si="6"/>
        <v>105.62287939381183</v>
      </c>
      <c r="H50" s="39"/>
    </row>
    <row r="51" spans="1:8" ht="25.5">
      <c r="A51" s="38" t="s">
        <v>108</v>
      </c>
      <c r="B51" s="39" t="s">
        <v>109</v>
      </c>
      <c r="C51" s="15"/>
      <c r="D51" s="20">
        <v>1705</v>
      </c>
      <c r="E51" s="18">
        <v>1618.5919999999999</v>
      </c>
      <c r="F51" s="9">
        <f t="shared" si="5"/>
        <v>-86.408000000000129</v>
      </c>
      <c r="G51" s="9">
        <f t="shared" si="6"/>
        <v>94.932082111436941</v>
      </c>
      <c r="H51" s="39"/>
    </row>
    <row r="52" spans="1:8" ht="51">
      <c r="A52" s="38" t="s">
        <v>110</v>
      </c>
      <c r="B52" s="39" t="s">
        <v>111</v>
      </c>
      <c r="C52" s="15" t="s">
        <v>12</v>
      </c>
      <c r="D52" s="20">
        <v>956</v>
      </c>
      <c r="E52" s="18">
        <v>1498.6399999999999</v>
      </c>
      <c r="F52" s="9">
        <f t="shared" si="5"/>
        <v>542.63999999999987</v>
      </c>
      <c r="G52" s="9">
        <f t="shared" si="6"/>
        <v>156.76150627615061</v>
      </c>
      <c r="H52" s="39" t="s">
        <v>112</v>
      </c>
    </row>
    <row r="53" spans="1:8">
      <c r="A53" s="38" t="s">
        <v>113</v>
      </c>
      <c r="B53" s="39" t="s">
        <v>47</v>
      </c>
      <c r="C53" s="15" t="s">
        <v>12</v>
      </c>
      <c r="D53" s="20">
        <v>12952</v>
      </c>
      <c r="E53" s="18">
        <v>12375.334999999999</v>
      </c>
      <c r="F53" s="9">
        <f t="shared" si="5"/>
        <v>-576.66500000000087</v>
      </c>
      <c r="G53" s="9">
        <f t="shared" si="6"/>
        <v>95.547676034589244</v>
      </c>
      <c r="H53" s="39"/>
    </row>
    <row r="54" spans="1:8" ht="51">
      <c r="A54" s="38" t="s">
        <v>114</v>
      </c>
      <c r="B54" s="39" t="s">
        <v>115</v>
      </c>
      <c r="C54" s="15" t="s">
        <v>12</v>
      </c>
      <c r="D54" s="20">
        <v>7713</v>
      </c>
      <c r="E54" s="18">
        <v>10352.998</v>
      </c>
      <c r="F54" s="9">
        <f t="shared" si="5"/>
        <v>2639.9979999999996</v>
      </c>
      <c r="G54" s="9">
        <f t="shared" si="6"/>
        <v>134.22790094645401</v>
      </c>
      <c r="H54" s="39" t="s">
        <v>116</v>
      </c>
    </row>
    <row r="55" spans="1:8">
      <c r="A55" s="38" t="s">
        <v>117</v>
      </c>
      <c r="B55" s="39" t="s">
        <v>118</v>
      </c>
      <c r="C55" s="15" t="s">
        <v>12</v>
      </c>
      <c r="D55" s="20">
        <f>D57+D58</f>
        <v>445</v>
      </c>
      <c r="E55" s="29">
        <f>E57+E58</f>
        <v>753.16699999999992</v>
      </c>
      <c r="F55" s="9">
        <f t="shared" si="5"/>
        <v>308.16699999999992</v>
      </c>
      <c r="G55" s="9">
        <f t="shared" si="6"/>
        <v>169.25101123595502</v>
      </c>
      <c r="H55" s="39"/>
    </row>
    <row r="56" spans="1:8">
      <c r="A56" s="38"/>
      <c r="B56" s="14" t="s">
        <v>15</v>
      </c>
      <c r="C56" s="15" t="s">
        <v>12</v>
      </c>
      <c r="D56" s="20"/>
      <c r="E56" s="21"/>
      <c r="F56" s="9"/>
      <c r="G56" s="9"/>
      <c r="H56" s="39"/>
    </row>
    <row r="57" spans="1:8" ht="25.5">
      <c r="A57" s="38" t="s">
        <v>119</v>
      </c>
      <c r="B57" s="39" t="s">
        <v>120</v>
      </c>
      <c r="C57" s="15" t="s">
        <v>12</v>
      </c>
      <c r="D57" s="20">
        <v>108</v>
      </c>
      <c r="E57" s="18">
        <v>169.78300000000002</v>
      </c>
      <c r="F57" s="9">
        <f>E57-D57</f>
        <v>61.783000000000015</v>
      </c>
      <c r="G57" s="9">
        <f>E57/D57*100</f>
        <v>157.20648148148149</v>
      </c>
      <c r="H57" s="39" t="s">
        <v>121</v>
      </c>
    </row>
    <row r="58" spans="1:8" ht="38.25">
      <c r="A58" s="38" t="s">
        <v>122</v>
      </c>
      <c r="B58" s="39" t="s">
        <v>123</v>
      </c>
      <c r="C58" s="15" t="s">
        <v>12</v>
      </c>
      <c r="D58" s="20">
        <v>337</v>
      </c>
      <c r="E58" s="18">
        <v>583.3839999999999</v>
      </c>
      <c r="F58" s="9">
        <f>E58-D58</f>
        <v>246.3839999999999</v>
      </c>
      <c r="G58" s="9">
        <f>E58/D58*100</f>
        <v>173.11097922848663</v>
      </c>
      <c r="H58" s="39" t="s">
        <v>277</v>
      </c>
    </row>
    <row r="59" spans="1:8" ht="63.75">
      <c r="A59" s="38" t="s">
        <v>125</v>
      </c>
      <c r="B59" s="39" t="s">
        <v>126</v>
      </c>
      <c r="C59" s="15" t="s">
        <v>12</v>
      </c>
      <c r="D59" s="20">
        <v>706</v>
      </c>
      <c r="E59" s="18">
        <v>1037.067</v>
      </c>
      <c r="F59" s="9">
        <f>E59-D59</f>
        <v>331.06700000000001</v>
      </c>
      <c r="G59" s="9">
        <f>E59/D59*100</f>
        <v>146.89334277620395</v>
      </c>
      <c r="H59" s="39" t="s">
        <v>127</v>
      </c>
    </row>
    <row r="60" spans="1:8" ht="25.5">
      <c r="A60" s="38" t="s">
        <v>128</v>
      </c>
      <c r="B60" s="39" t="s">
        <v>129</v>
      </c>
      <c r="C60" s="15" t="s">
        <v>12</v>
      </c>
      <c r="D60" s="16">
        <v>3381</v>
      </c>
      <c r="E60" s="18">
        <v>3310.7379999999998</v>
      </c>
      <c r="F60" s="9">
        <f>E60-D60</f>
        <v>-70.262000000000171</v>
      </c>
      <c r="G60" s="9">
        <f>E60/D60*100</f>
        <v>97.921857438627626</v>
      </c>
      <c r="H60" s="39" t="s">
        <v>58</v>
      </c>
    </row>
    <row r="61" spans="1:8">
      <c r="A61" s="38" t="s">
        <v>130</v>
      </c>
      <c r="B61" s="39" t="s">
        <v>131</v>
      </c>
      <c r="C61" s="15" t="s">
        <v>12</v>
      </c>
      <c r="D61" s="20">
        <f>D63+D64+D65+D66+D67+D68</f>
        <v>113260</v>
      </c>
      <c r="E61" s="29">
        <f>E63+E64+E65+E66+E67+E68</f>
        <v>117817.11400000002</v>
      </c>
      <c r="F61" s="9">
        <f>E61-D61</f>
        <v>4557.1140000000159</v>
      </c>
      <c r="G61" s="9">
        <f>E61/D61*100</f>
        <v>104.0235864382836</v>
      </c>
      <c r="H61" s="39"/>
    </row>
    <row r="62" spans="1:8">
      <c r="A62" s="38"/>
      <c r="B62" s="14" t="s">
        <v>15</v>
      </c>
      <c r="C62" s="15" t="s">
        <v>12</v>
      </c>
      <c r="D62" s="20"/>
      <c r="E62" s="21"/>
      <c r="F62" s="9"/>
      <c r="G62" s="9"/>
      <c r="H62" s="39"/>
    </row>
    <row r="63" spans="1:8" ht="25.5">
      <c r="A63" s="19" t="s">
        <v>132</v>
      </c>
      <c r="B63" s="39" t="s">
        <v>133</v>
      </c>
      <c r="C63" s="15" t="s">
        <v>12</v>
      </c>
      <c r="D63" s="20">
        <v>50707</v>
      </c>
      <c r="E63" s="18">
        <v>50780.953000000009</v>
      </c>
      <c r="F63" s="9">
        <f t="shared" ref="F63:F69" si="7">E63-D63</f>
        <v>73.953000000008615</v>
      </c>
      <c r="G63" s="9">
        <f>E63/D63*100</f>
        <v>100.14584376910487</v>
      </c>
      <c r="H63" s="39"/>
    </row>
    <row r="64" spans="1:8">
      <c r="A64" s="19" t="s">
        <v>134</v>
      </c>
      <c r="B64" s="39" t="s">
        <v>135</v>
      </c>
      <c r="C64" s="15" t="s">
        <v>12</v>
      </c>
      <c r="D64" s="20">
        <v>61385</v>
      </c>
      <c r="E64" s="18">
        <v>65772.536000000007</v>
      </c>
      <c r="F64" s="9">
        <f t="shared" si="7"/>
        <v>4387.5360000000073</v>
      </c>
      <c r="G64" s="9">
        <f>E64/D64*100</f>
        <v>107.14757025331923</v>
      </c>
      <c r="H64" s="39"/>
    </row>
    <row r="65" spans="1:8">
      <c r="A65" s="19" t="s">
        <v>136</v>
      </c>
      <c r="B65" s="39" t="s">
        <v>137</v>
      </c>
      <c r="C65" s="15" t="s">
        <v>12</v>
      </c>
      <c r="D65" s="20">
        <v>586</v>
      </c>
      <c r="E65" s="18">
        <v>636.95699999999999</v>
      </c>
      <c r="F65" s="9">
        <f t="shared" si="7"/>
        <v>50.956999999999994</v>
      </c>
      <c r="G65" s="9">
        <f>E65/D65*100</f>
        <v>108.6957337883959</v>
      </c>
      <c r="H65" s="39"/>
    </row>
    <row r="66" spans="1:8">
      <c r="A66" s="19" t="s">
        <v>138</v>
      </c>
      <c r="B66" s="39" t="s">
        <v>139</v>
      </c>
      <c r="C66" s="15" t="s">
        <v>12</v>
      </c>
      <c r="D66" s="20">
        <v>582</v>
      </c>
      <c r="E66" s="18">
        <v>626.66799999999989</v>
      </c>
      <c r="F66" s="9">
        <f t="shared" si="7"/>
        <v>44.667999999999893</v>
      </c>
      <c r="G66" s="9">
        <f>E66/D66*100</f>
        <v>107.67491408934706</v>
      </c>
      <c r="H66" s="39"/>
    </row>
    <row r="67" spans="1:8" ht="25.5">
      <c r="A67" s="19" t="s">
        <v>140</v>
      </c>
      <c r="B67" s="39" t="s">
        <v>141</v>
      </c>
      <c r="C67" s="15" t="s">
        <v>12</v>
      </c>
      <c r="D67" s="20">
        <v>0</v>
      </c>
      <c r="E67" s="18">
        <v>0</v>
      </c>
      <c r="F67" s="9">
        <f t="shared" si="7"/>
        <v>0</v>
      </c>
      <c r="G67" s="9"/>
      <c r="H67" s="39"/>
    </row>
    <row r="68" spans="1:8">
      <c r="A68" s="19" t="s">
        <v>142</v>
      </c>
      <c r="B68" s="39" t="s">
        <v>143</v>
      </c>
      <c r="C68" s="15" t="s">
        <v>12</v>
      </c>
      <c r="D68" s="20">
        <v>0</v>
      </c>
      <c r="E68" s="18">
        <v>0</v>
      </c>
      <c r="F68" s="9">
        <f t="shared" si="7"/>
        <v>0</v>
      </c>
      <c r="G68" s="9"/>
      <c r="H68" s="39"/>
    </row>
    <row r="69" spans="1:8">
      <c r="A69" s="38" t="s">
        <v>144</v>
      </c>
      <c r="B69" s="39" t="s">
        <v>145</v>
      </c>
      <c r="C69" s="15" t="s">
        <v>12</v>
      </c>
      <c r="D69" s="23">
        <f>D71+D72+D73+D74+D75+D76+D77+D78+D79+D80+D81</f>
        <v>11228.5</v>
      </c>
      <c r="E69" s="26">
        <f>E71+E72+E73+E74+E75+E76+E77+E78+E79+E80+E81</f>
        <v>17765.64</v>
      </c>
      <c r="F69" s="9">
        <f t="shared" si="7"/>
        <v>6537.1399999999994</v>
      </c>
      <c r="G69" s="9">
        <f>E69/D69*100</f>
        <v>158.21917442222914</v>
      </c>
      <c r="H69" s="39"/>
    </row>
    <row r="70" spans="1:8">
      <c r="A70" s="38"/>
      <c r="B70" s="14" t="s">
        <v>15</v>
      </c>
      <c r="C70" s="15" t="s">
        <v>12</v>
      </c>
      <c r="D70" s="20"/>
      <c r="E70" s="21"/>
      <c r="F70" s="9"/>
      <c r="G70" s="9"/>
      <c r="H70" s="39"/>
    </row>
    <row r="71" spans="1:8">
      <c r="A71" s="19" t="s">
        <v>146</v>
      </c>
      <c r="B71" s="39" t="s">
        <v>89</v>
      </c>
      <c r="C71" s="15" t="s">
        <v>12</v>
      </c>
      <c r="D71" s="20">
        <v>0</v>
      </c>
      <c r="E71" s="18">
        <v>0</v>
      </c>
      <c r="F71" s="9">
        <f t="shared" ref="F71:F82" si="8">E71-D71</f>
        <v>0</v>
      </c>
      <c r="G71" s="9"/>
      <c r="H71" s="39"/>
    </row>
    <row r="72" spans="1:8" ht="51">
      <c r="A72" s="19" t="s">
        <v>147</v>
      </c>
      <c r="B72" s="39" t="s">
        <v>148</v>
      </c>
      <c r="C72" s="15" t="s">
        <v>12</v>
      </c>
      <c r="D72" s="20">
        <v>2640.2</v>
      </c>
      <c r="E72" s="18">
        <v>2539.625</v>
      </c>
      <c r="F72" s="9">
        <f t="shared" si="8"/>
        <v>-100.57499999999982</v>
      </c>
      <c r="G72" s="9">
        <f t="shared" ref="G72:G80" si="9">E72/D72*100</f>
        <v>96.190629497765329</v>
      </c>
      <c r="H72" s="39" t="s">
        <v>149</v>
      </c>
    </row>
    <row r="73" spans="1:8" ht="51">
      <c r="A73" s="19" t="s">
        <v>150</v>
      </c>
      <c r="B73" s="39" t="s">
        <v>151</v>
      </c>
      <c r="C73" s="15" t="s">
        <v>12</v>
      </c>
      <c r="D73" s="20">
        <v>1857</v>
      </c>
      <c r="E73" s="18">
        <v>2506.9149999999995</v>
      </c>
      <c r="F73" s="9">
        <f t="shared" si="8"/>
        <v>649.91499999999951</v>
      </c>
      <c r="G73" s="9">
        <f t="shared" si="9"/>
        <v>134.99811523963379</v>
      </c>
      <c r="H73" s="39" t="s">
        <v>152</v>
      </c>
    </row>
    <row r="74" spans="1:8" ht="229.5">
      <c r="A74" s="19" t="s">
        <v>153</v>
      </c>
      <c r="B74" s="39" t="s">
        <v>154</v>
      </c>
      <c r="C74" s="15" t="s">
        <v>12</v>
      </c>
      <c r="D74" s="20">
        <v>5362.3</v>
      </c>
      <c r="E74" s="18">
        <v>9800.2690000000002</v>
      </c>
      <c r="F74" s="9">
        <f t="shared" si="8"/>
        <v>4437.9690000000001</v>
      </c>
      <c r="G74" s="9">
        <f t="shared" si="9"/>
        <v>182.76241538145945</v>
      </c>
      <c r="H74" s="39" t="s">
        <v>155</v>
      </c>
    </row>
    <row r="75" spans="1:8" ht="89.25">
      <c r="A75" s="19" t="s">
        <v>156</v>
      </c>
      <c r="B75" s="39" t="s">
        <v>157</v>
      </c>
      <c r="C75" s="15" t="s">
        <v>12</v>
      </c>
      <c r="D75" s="20">
        <v>441</v>
      </c>
      <c r="E75" s="18">
        <v>339.02</v>
      </c>
      <c r="F75" s="9">
        <f t="shared" si="8"/>
        <v>-101.98000000000002</v>
      </c>
      <c r="G75" s="9">
        <f t="shared" si="9"/>
        <v>76.875283446712018</v>
      </c>
      <c r="H75" s="39" t="s">
        <v>158</v>
      </c>
    </row>
    <row r="76" spans="1:8" ht="25.5">
      <c r="A76" s="19" t="s">
        <v>159</v>
      </c>
      <c r="B76" s="39" t="s">
        <v>160</v>
      </c>
      <c r="C76" s="15" t="s">
        <v>12</v>
      </c>
      <c r="D76" s="20">
        <v>114</v>
      </c>
      <c r="E76" s="18">
        <v>115</v>
      </c>
      <c r="F76" s="9">
        <f t="shared" si="8"/>
        <v>1</v>
      </c>
      <c r="G76" s="9">
        <f t="shared" si="9"/>
        <v>100.87719298245614</v>
      </c>
      <c r="H76" s="39" t="s">
        <v>161</v>
      </c>
    </row>
    <row r="77" spans="1:8" ht="76.5">
      <c r="A77" s="19" t="s">
        <v>162</v>
      </c>
      <c r="B77" s="39" t="s">
        <v>163</v>
      </c>
      <c r="C77" s="15" t="s">
        <v>12</v>
      </c>
      <c r="D77" s="20">
        <v>51</v>
      </c>
      <c r="E77" s="18">
        <v>97.088999999999999</v>
      </c>
      <c r="F77" s="9">
        <f t="shared" si="8"/>
        <v>46.088999999999999</v>
      </c>
      <c r="G77" s="9">
        <f t="shared" si="9"/>
        <v>190.37058823529412</v>
      </c>
      <c r="H77" s="39" t="s">
        <v>164</v>
      </c>
    </row>
    <row r="78" spans="1:8" ht="25.5">
      <c r="A78" s="19" t="s">
        <v>165</v>
      </c>
      <c r="B78" s="39" t="s">
        <v>166</v>
      </c>
      <c r="C78" s="15" t="s">
        <v>12</v>
      </c>
      <c r="D78" s="20">
        <v>113</v>
      </c>
      <c r="E78" s="18">
        <v>1304.72</v>
      </c>
      <c r="F78" s="9">
        <f t="shared" si="8"/>
        <v>1191.72</v>
      </c>
      <c r="G78" s="9">
        <f t="shared" si="9"/>
        <v>1154.6194690265488</v>
      </c>
      <c r="H78" s="39" t="s">
        <v>167</v>
      </c>
    </row>
    <row r="79" spans="1:8" ht="38.25">
      <c r="A79" s="19" t="s">
        <v>168</v>
      </c>
      <c r="B79" s="39" t="s">
        <v>169</v>
      </c>
      <c r="C79" s="15" t="s">
        <v>12</v>
      </c>
      <c r="D79" s="20">
        <v>250</v>
      </c>
      <c r="E79" s="18">
        <v>666.05200000000002</v>
      </c>
      <c r="F79" s="9">
        <f t="shared" si="8"/>
        <v>416.05200000000002</v>
      </c>
      <c r="G79" s="9">
        <f t="shared" si="9"/>
        <v>266.42079999999999</v>
      </c>
      <c r="H79" s="39" t="s">
        <v>170</v>
      </c>
    </row>
    <row r="80" spans="1:8" ht="38.25">
      <c r="A80" s="19" t="s">
        <v>171</v>
      </c>
      <c r="B80" s="39" t="s">
        <v>172</v>
      </c>
      <c r="C80" s="15" t="s">
        <v>12</v>
      </c>
      <c r="D80" s="20">
        <v>400</v>
      </c>
      <c r="E80" s="18">
        <v>396.95</v>
      </c>
      <c r="F80" s="10">
        <f t="shared" si="8"/>
        <v>-3.0500000000000114</v>
      </c>
      <c r="G80" s="9">
        <f t="shared" si="9"/>
        <v>99.237499999999997</v>
      </c>
      <c r="H80" s="39"/>
    </row>
    <row r="81" spans="1:8">
      <c r="A81" s="30" t="s">
        <v>165</v>
      </c>
      <c r="B81" s="39" t="s">
        <v>173</v>
      </c>
      <c r="C81" s="15" t="s">
        <v>12</v>
      </c>
      <c r="D81" s="20">
        <v>0</v>
      </c>
      <c r="E81" s="18">
        <v>0</v>
      </c>
      <c r="F81" s="10">
        <f t="shared" si="8"/>
        <v>0</v>
      </c>
      <c r="G81" s="10"/>
      <c r="H81" s="39"/>
    </row>
    <row r="82" spans="1:8" ht="25.5">
      <c r="A82" s="12" t="s">
        <v>174</v>
      </c>
      <c r="B82" s="33" t="s">
        <v>175</v>
      </c>
      <c r="C82" s="7" t="s">
        <v>12</v>
      </c>
      <c r="D82" s="23">
        <f>D84+D85+D86+D87+D88+D89+D90</f>
        <v>117190</v>
      </c>
      <c r="E82" s="26">
        <f>E84+E85+E86+E87+E88+E89+E90</f>
        <v>113353.49400000001</v>
      </c>
      <c r="F82" s="9">
        <f t="shared" si="8"/>
        <v>-3836.5059999999939</v>
      </c>
      <c r="G82" s="9">
        <f>E82/D82*100</f>
        <v>96.726251386637088</v>
      </c>
      <c r="H82" s="39"/>
    </row>
    <row r="83" spans="1:8">
      <c r="A83" s="38"/>
      <c r="B83" s="14" t="s">
        <v>15</v>
      </c>
      <c r="C83" s="15"/>
      <c r="D83" s="20"/>
      <c r="E83" s="10"/>
      <c r="F83" s="9"/>
      <c r="G83" s="9"/>
      <c r="H83" s="39"/>
    </row>
    <row r="84" spans="1:8" ht="51">
      <c r="A84" s="38" t="s">
        <v>176</v>
      </c>
      <c r="B84" s="39" t="s">
        <v>38</v>
      </c>
      <c r="C84" s="15" t="s">
        <v>12</v>
      </c>
      <c r="D84" s="20">
        <v>88595</v>
      </c>
      <c r="E84" s="18">
        <v>84501.947</v>
      </c>
      <c r="F84" s="9">
        <f t="shared" ref="F84:F90" si="10">E84-D84</f>
        <v>-4093.0529999999999</v>
      </c>
      <c r="G84" s="9">
        <f t="shared" ref="G84:G90" si="11">E84/D84*100</f>
        <v>95.38004063434731</v>
      </c>
      <c r="H84" s="39" t="s">
        <v>106</v>
      </c>
    </row>
    <row r="85" spans="1:8" ht="25.5">
      <c r="A85" s="38" t="s">
        <v>177</v>
      </c>
      <c r="B85" s="39" t="s">
        <v>41</v>
      </c>
      <c r="C85" s="15" t="s">
        <v>12</v>
      </c>
      <c r="D85" s="20">
        <v>7407</v>
      </c>
      <c r="E85" s="18">
        <v>7500.9980000000005</v>
      </c>
      <c r="F85" s="9">
        <f t="shared" si="10"/>
        <v>93.998000000000502</v>
      </c>
      <c r="G85" s="9">
        <f t="shared" si="11"/>
        <v>101.26904279735388</v>
      </c>
      <c r="H85" s="39"/>
    </row>
    <row r="86" spans="1:8" ht="25.5">
      <c r="A86" s="38" t="s">
        <v>178</v>
      </c>
      <c r="B86" s="39" t="s">
        <v>109</v>
      </c>
      <c r="C86" s="15" t="s">
        <v>12</v>
      </c>
      <c r="D86" s="20">
        <v>2658</v>
      </c>
      <c r="E86" s="18">
        <v>2548.4340000000002</v>
      </c>
      <c r="F86" s="9">
        <f t="shared" si="10"/>
        <v>-109.5659999999998</v>
      </c>
      <c r="G86" s="9">
        <f t="shared" si="11"/>
        <v>95.877878103837475</v>
      </c>
      <c r="H86" s="39"/>
    </row>
    <row r="87" spans="1:8" ht="51">
      <c r="A87" s="38" t="s">
        <v>179</v>
      </c>
      <c r="B87" s="39" t="s">
        <v>180</v>
      </c>
      <c r="C87" s="15" t="s">
        <v>12</v>
      </c>
      <c r="D87" s="20">
        <v>3715</v>
      </c>
      <c r="E87" s="18">
        <v>3526.2549999999997</v>
      </c>
      <c r="F87" s="9">
        <f t="shared" si="10"/>
        <v>-188.74500000000035</v>
      </c>
      <c r="G87" s="9">
        <f t="shared" si="11"/>
        <v>94.919380888290704</v>
      </c>
      <c r="H87" s="39" t="s">
        <v>181</v>
      </c>
    </row>
    <row r="88" spans="1:8">
      <c r="A88" s="38" t="s">
        <v>182</v>
      </c>
      <c r="B88" s="39" t="s">
        <v>47</v>
      </c>
      <c r="C88" s="15" t="s">
        <v>12</v>
      </c>
      <c r="D88" s="20">
        <v>1021</v>
      </c>
      <c r="E88" s="18">
        <v>1002.92</v>
      </c>
      <c r="F88" s="9">
        <f t="shared" si="10"/>
        <v>-18.080000000000041</v>
      </c>
      <c r="G88" s="9">
        <f t="shared" si="11"/>
        <v>98.229187071498529</v>
      </c>
      <c r="H88" s="39"/>
    </row>
    <row r="89" spans="1:8" ht="25.5">
      <c r="A89" s="38" t="s">
        <v>183</v>
      </c>
      <c r="B89" s="39" t="s">
        <v>184</v>
      </c>
      <c r="C89" s="15" t="s">
        <v>12</v>
      </c>
      <c r="D89" s="20">
        <v>3191</v>
      </c>
      <c r="E89" s="18">
        <v>3078.2150000000001</v>
      </c>
      <c r="F89" s="9">
        <f t="shared" si="10"/>
        <v>-112.78499999999985</v>
      </c>
      <c r="G89" s="9">
        <f t="shared" si="11"/>
        <v>96.465528047633981</v>
      </c>
      <c r="H89" s="39" t="s">
        <v>58</v>
      </c>
    </row>
    <row r="90" spans="1:8">
      <c r="A90" s="38" t="s">
        <v>185</v>
      </c>
      <c r="B90" s="39" t="s">
        <v>186</v>
      </c>
      <c r="C90" s="15" t="s">
        <v>12</v>
      </c>
      <c r="D90" s="23">
        <f>D92+D93+D94+D95+D96</f>
        <v>10603</v>
      </c>
      <c r="E90" s="26">
        <f>E92+E93+E94+E95+E96</f>
        <v>11194.725000000002</v>
      </c>
      <c r="F90" s="9">
        <f t="shared" si="10"/>
        <v>591.72500000000218</v>
      </c>
      <c r="G90" s="9">
        <f t="shared" si="11"/>
        <v>105.58073186833916</v>
      </c>
      <c r="H90" s="39"/>
    </row>
    <row r="91" spans="1:8">
      <c r="A91" s="38"/>
      <c r="B91" s="39" t="s">
        <v>15</v>
      </c>
      <c r="C91" s="15"/>
      <c r="D91" s="20"/>
      <c r="E91" s="21"/>
      <c r="F91" s="9"/>
      <c r="G91" s="9"/>
      <c r="H91" s="39"/>
    </row>
    <row r="92" spans="1:8" ht="25.5">
      <c r="A92" s="19" t="s">
        <v>187</v>
      </c>
      <c r="B92" s="39" t="s">
        <v>120</v>
      </c>
      <c r="C92" s="15" t="s">
        <v>12</v>
      </c>
      <c r="D92" s="20">
        <v>76</v>
      </c>
      <c r="E92" s="18">
        <v>103.158</v>
      </c>
      <c r="F92" s="9">
        <f t="shared" ref="F92:F120" si="12">E92-D92</f>
        <v>27.158000000000001</v>
      </c>
      <c r="G92" s="9">
        <f t="shared" ref="G92:G120" si="13">E92/D92*100</f>
        <v>135.73421052631579</v>
      </c>
      <c r="H92" s="39" t="s">
        <v>121</v>
      </c>
    </row>
    <row r="93" spans="1:8" ht="38.25">
      <c r="A93" s="19" t="s">
        <v>188</v>
      </c>
      <c r="B93" s="39" t="s">
        <v>123</v>
      </c>
      <c r="C93" s="15" t="s">
        <v>12</v>
      </c>
      <c r="D93" s="20">
        <v>186</v>
      </c>
      <c r="E93" s="18">
        <v>324.03199999999998</v>
      </c>
      <c r="F93" s="9">
        <f t="shared" si="12"/>
        <v>138.03199999999998</v>
      </c>
      <c r="G93" s="9">
        <f t="shared" si="13"/>
        <v>174.21075268817202</v>
      </c>
      <c r="H93" s="39" t="s">
        <v>277</v>
      </c>
    </row>
    <row r="94" spans="1:8">
      <c r="A94" s="19" t="s">
        <v>189</v>
      </c>
      <c r="B94" s="39" t="s">
        <v>57</v>
      </c>
      <c r="C94" s="15" t="s">
        <v>12</v>
      </c>
      <c r="D94" s="16">
        <v>293</v>
      </c>
      <c r="E94" s="18">
        <v>286.27000000000004</v>
      </c>
      <c r="F94" s="9">
        <f t="shared" si="12"/>
        <v>-6.7299999999999613</v>
      </c>
      <c r="G94" s="9">
        <f t="shared" si="13"/>
        <v>97.703071672354952</v>
      </c>
      <c r="H94" s="39"/>
    </row>
    <row r="95" spans="1:8" ht="51">
      <c r="A95" s="19" t="s">
        <v>190</v>
      </c>
      <c r="B95" s="39" t="s">
        <v>191</v>
      </c>
      <c r="C95" s="15" t="s">
        <v>12</v>
      </c>
      <c r="D95" s="20">
        <v>188</v>
      </c>
      <c r="E95" s="18">
        <v>569.50299999999993</v>
      </c>
      <c r="F95" s="9">
        <f t="shared" si="12"/>
        <v>381.50299999999993</v>
      </c>
      <c r="G95" s="9">
        <f t="shared" si="13"/>
        <v>302.92712765957441</v>
      </c>
      <c r="H95" s="39" t="s">
        <v>181</v>
      </c>
    </row>
    <row r="96" spans="1:8" ht="25.5">
      <c r="A96" s="38" t="s">
        <v>192</v>
      </c>
      <c r="B96" s="39" t="s">
        <v>193</v>
      </c>
      <c r="C96" s="15" t="s">
        <v>12</v>
      </c>
      <c r="D96" s="20">
        <v>9860</v>
      </c>
      <c r="E96" s="18">
        <v>9911.7620000000024</v>
      </c>
      <c r="F96" s="9">
        <f t="shared" si="12"/>
        <v>51.762000000002445</v>
      </c>
      <c r="G96" s="9">
        <f t="shared" si="13"/>
        <v>100.52496957403653</v>
      </c>
      <c r="H96" s="39" t="s">
        <v>167</v>
      </c>
    </row>
    <row r="97" spans="1:8" ht="51">
      <c r="A97" s="38" t="s">
        <v>194</v>
      </c>
      <c r="B97" s="39" t="s">
        <v>195</v>
      </c>
      <c r="C97" s="15" t="s">
        <v>12</v>
      </c>
      <c r="D97" s="20">
        <v>85934.5</v>
      </c>
      <c r="E97" s="18">
        <v>44558.525000000009</v>
      </c>
      <c r="F97" s="9">
        <f t="shared" si="12"/>
        <v>-41375.974999999991</v>
      </c>
      <c r="G97" s="9">
        <f t="shared" si="13"/>
        <v>51.851730096759752</v>
      </c>
      <c r="H97" s="39" t="s">
        <v>196</v>
      </c>
    </row>
    <row r="98" spans="1:8">
      <c r="A98" s="32" t="s">
        <v>197</v>
      </c>
      <c r="B98" s="33" t="s">
        <v>198</v>
      </c>
      <c r="C98" s="7" t="s">
        <v>12</v>
      </c>
      <c r="D98" s="23">
        <f>D6+D46</f>
        <v>1701049.2</v>
      </c>
      <c r="E98" s="26">
        <f>E6+E46</f>
        <v>1770517.7540000002</v>
      </c>
      <c r="F98" s="9">
        <f t="shared" si="12"/>
        <v>69468.554000000237</v>
      </c>
      <c r="G98" s="9">
        <f t="shared" si="13"/>
        <v>104.08386506398524</v>
      </c>
      <c r="H98" s="39"/>
    </row>
    <row r="99" spans="1:8">
      <c r="A99" s="32" t="s">
        <v>199</v>
      </c>
      <c r="B99" s="33" t="s">
        <v>200</v>
      </c>
      <c r="C99" s="7" t="s">
        <v>12</v>
      </c>
      <c r="D99" s="23">
        <v>171776</v>
      </c>
      <c r="E99" s="26">
        <f>E101-E98</f>
        <v>16391.002999999793</v>
      </c>
      <c r="F99" s="9">
        <f t="shared" si="12"/>
        <v>-155384.99700000021</v>
      </c>
      <c r="G99" s="9">
        <f t="shared" si="13"/>
        <v>9.5420798016019663</v>
      </c>
      <c r="H99" s="14"/>
    </row>
    <row r="100" spans="1:8" ht="25.5">
      <c r="A100" s="32" t="s">
        <v>201</v>
      </c>
      <c r="B100" s="33" t="s">
        <v>202</v>
      </c>
      <c r="C100" s="7" t="s">
        <v>12</v>
      </c>
      <c r="D100" s="20">
        <v>1580635</v>
      </c>
      <c r="E100" s="20">
        <v>1570904</v>
      </c>
      <c r="F100" s="9">
        <f t="shared" si="12"/>
        <v>-9731</v>
      </c>
      <c r="G100" s="9">
        <f t="shared" si="13"/>
        <v>99.38436134844541</v>
      </c>
      <c r="H100" s="31"/>
    </row>
    <row r="101" spans="1:8">
      <c r="A101" s="32" t="s">
        <v>203</v>
      </c>
      <c r="B101" s="33" t="s">
        <v>204</v>
      </c>
      <c r="C101" s="7" t="s">
        <v>12</v>
      </c>
      <c r="D101" s="23">
        <f>D98+D99</f>
        <v>1872825.2</v>
      </c>
      <c r="E101" s="26">
        <f>E113+E116+E119</f>
        <v>1786908.757</v>
      </c>
      <c r="F101" s="9">
        <f t="shared" si="12"/>
        <v>-85916.44299999997</v>
      </c>
      <c r="G101" s="9">
        <f t="shared" si="13"/>
        <v>95.412468659648539</v>
      </c>
      <c r="H101" s="31"/>
    </row>
    <row r="102" spans="1:8">
      <c r="A102" s="32"/>
      <c r="B102" s="33" t="s">
        <v>205</v>
      </c>
      <c r="C102" s="7" t="s">
        <v>12</v>
      </c>
      <c r="D102" s="23">
        <v>390.8</v>
      </c>
      <c r="E102" s="23">
        <v>390.8</v>
      </c>
      <c r="F102" s="9">
        <f t="shared" si="12"/>
        <v>0</v>
      </c>
      <c r="G102" s="9">
        <f t="shared" si="13"/>
        <v>100</v>
      </c>
      <c r="H102" s="31"/>
    </row>
    <row r="103" spans="1:8">
      <c r="A103" s="32"/>
      <c r="B103" s="33" t="s">
        <v>206</v>
      </c>
      <c r="C103" s="7" t="s">
        <v>12</v>
      </c>
      <c r="D103" s="23">
        <v>24488.6</v>
      </c>
      <c r="E103" s="23">
        <v>24488.6</v>
      </c>
      <c r="F103" s="9">
        <f t="shared" si="12"/>
        <v>0</v>
      </c>
      <c r="G103" s="9">
        <f t="shared" si="13"/>
        <v>100</v>
      </c>
      <c r="H103" s="31"/>
    </row>
    <row r="104" spans="1:8">
      <c r="A104" s="32"/>
      <c r="B104" s="33" t="s">
        <v>207</v>
      </c>
      <c r="C104" s="7" t="s">
        <v>12</v>
      </c>
      <c r="D104" s="23">
        <v>279</v>
      </c>
      <c r="E104" s="23">
        <v>279</v>
      </c>
      <c r="F104" s="9">
        <f t="shared" si="12"/>
        <v>0</v>
      </c>
      <c r="G104" s="9">
        <f t="shared" si="13"/>
        <v>100</v>
      </c>
      <c r="H104" s="31"/>
    </row>
    <row r="105" spans="1:8" ht="25.5">
      <c r="A105" s="32"/>
      <c r="B105" s="33" t="s">
        <v>208</v>
      </c>
      <c r="C105" s="7" t="s">
        <v>12</v>
      </c>
      <c r="D105" s="23">
        <f>D101-D102-D103-D104</f>
        <v>1847666.7999999998</v>
      </c>
      <c r="E105" s="26">
        <f>E101-E102-E103-E104</f>
        <v>1761750.3569999998</v>
      </c>
      <c r="F105" s="9">
        <f t="shared" si="12"/>
        <v>-85916.44299999997</v>
      </c>
      <c r="G105" s="9">
        <f t="shared" si="13"/>
        <v>95.350003420530143</v>
      </c>
      <c r="H105" s="31"/>
    </row>
    <row r="106" spans="1:8">
      <c r="A106" s="70" t="s">
        <v>209</v>
      </c>
      <c r="B106" s="72" t="s">
        <v>210</v>
      </c>
      <c r="C106" s="7" t="s">
        <v>211</v>
      </c>
      <c r="D106" s="23">
        <f>D112+D115+D118</f>
        <v>11133.289000000001</v>
      </c>
      <c r="E106" s="10">
        <f>E112+E115+E118</f>
        <v>11299.268999999998</v>
      </c>
      <c r="F106" s="9">
        <f t="shared" si="12"/>
        <v>165.97999999999774</v>
      </c>
      <c r="G106" s="9">
        <f t="shared" si="13"/>
        <v>101.49084425994867</v>
      </c>
      <c r="H106" s="31"/>
    </row>
    <row r="107" spans="1:8">
      <c r="A107" s="71"/>
      <c r="B107" s="73"/>
      <c r="C107" s="7" t="s">
        <v>12</v>
      </c>
      <c r="D107" s="23">
        <f>D113+D116+D119</f>
        <v>1847666.5</v>
      </c>
      <c r="E107" s="26">
        <f>E113+E116+E119</f>
        <v>1786908.757</v>
      </c>
      <c r="F107" s="9">
        <f t="shared" si="12"/>
        <v>-60757.743000000017</v>
      </c>
      <c r="G107" s="9">
        <f t="shared" si="13"/>
        <v>96.711649910847015</v>
      </c>
      <c r="H107" s="31"/>
    </row>
    <row r="108" spans="1:8">
      <c r="A108" s="74" t="s">
        <v>212</v>
      </c>
      <c r="B108" s="75" t="s">
        <v>213</v>
      </c>
      <c r="C108" s="7" t="s">
        <v>214</v>
      </c>
      <c r="D108" s="26"/>
      <c r="E108" s="26"/>
      <c r="F108" s="9">
        <f t="shared" si="12"/>
        <v>0</v>
      </c>
      <c r="G108" s="9"/>
      <c r="H108" s="31"/>
    </row>
    <row r="109" spans="1:8">
      <c r="A109" s="74"/>
      <c r="B109" s="75"/>
      <c r="C109" s="7" t="s">
        <v>211</v>
      </c>
      <c r="D109" s="23"/>
      <c r="E109" s="59"/>
      <c r="F109" s="9">
        <f t="shared" si="12"/>
        <v>0</v>
      </c>
      <c r="G109" s="9"/>
      <c r="H109" s="31"/>
    </row>
    <row r="110" spans="1:8">
      <c r="A110" s="32" t="s">
        <v>215</v>
      </c>
      <c r="B110" s="33" t="s">
        <v>216</v>
      </c>
      <c r="C110" s="7" t="s">
        <v>217</v>
      </c>
      <c r="D110" s="34">
        <f>D101/D106</f>
        <v>168.21850218744882</v>
      </c>
      <c r="E110" s="34">
        <v>168.21850218744882</v>
      </c>
      <c r="F110" s="9">
        <f t="shared" si="12"/>
        <v>0</v>
      </c>
      <c r="G110" s="9">
        <f t="shared" si="13"/>
        <v>100</v>
      </c>
      <c r="H110" s="31"/>
    </row>
    <row r="111" spans="1:8" ht="15" customHeight="1">
      <c r="A111" s="32"/>
      <c r="B111" s="39" t="s">
        <v>218</v>
      </c>
      <c r="C111" s="35"/>
      <c r="D111" s="36"/>
      <c r="E111" s="37"/>
      <c r="F111" s="9">
        <f t="shared" si="12"/>
        <v>0</v>
      </c>
      <c r="G111" s="9"/>
      <c r="H111" s="31"/>
    </row>
    <row r="112" spans="1:8" ht="18.75" customHeight="1">
      <c r="A112" s="76"/>
      <c r="B112" s="77" t="s">
        <v>219</v>
      </c>
      <c r="C112" s="15" t="s">
        <v>220</v>
      </c>
      <c r="D112" s="40">
        <v>8418.9860000000008</v>
      </c>
      <c r="E112" s="18">
        <v>8609.1309999999994</v>
      </c>
      <c r="F112" s="9">
        <f t="shared" si="12"/>
        <v>190.14499999999862</v>
      </c>
      <c r="G112" s="9">
        <f t="shared" si="13"/>
        <v>102.25852614554766</v>
      </c>
      <c r="H112" s="31"/>
    </row>
    <row r="113" spans="1:8" ht="18.75" customHeight="1">
      <c r="A113" s="76"/>
      <c r="B113" s="77"/>
      <c r="C113" s="41" t="s">
        <v>221</v>
      </c>
      <c r="D113" s="20">
        <v>644691.80000000005</v>
      </c>
      <c r="E113" s="18">
        <v>632130.49699999997</v>
      </c>
      <c r="F113" s="9">
        <f t="shared" si="12"/>
        <v>-12561.303000000073</v>
      </c>
      <c r="G113" s="9">
        <f t="shared" si="13"/>
        <v>98.051580150391231</v>
      </c>
      <c r="H113" s="31"/>
    </row>
    <row r="114" spans="1:8" ht="18.75" customHeight="1">
      <c r="A114" s="76"/>
      <c r="B114" s="77"/>
      <c r="C114" s="15" t="s">
        <v>222</v>
      </c>
      <c r="D114" s="34">
        <f>D113/D112</f>
        <v>76.575943943843114</v>
      </c>
      <c r="E114" s="34">
        <v>76.575943943843114</v>
      </c>
      <c r="F114" s="9">
        <f t="shared" si="12"/>
        <v>0</v>
      </c>
      <c r="G114" s="9">
        <f t="shared" si="13"/>
        <v>100</v>
      </c>
      <c r="H114" s="31"/>
    </row>
    <row r="115" spans="1:8" ht="18.75" customHeight="1">
      <c r="A115" s="78"/>
      <c r="B115" s="81" t="s">
        <v>223</v>
      </c>
      <c r="C115" s="15" t="s">
        <v>220</v>
      </c>
      <c r="D115" s="42">
        <v>400.82400000000001</v>
      </c>
      <c r="E115" s="18">
        <v>413.71100000000001</v>
      </c>
      <c r="F115" s="9">
        <f t="shared" si="12"/>
        <v>12.887</v>
      </c>
      <c r="G115" s="9">
        <f t="shared" si="13"/>
        <v>103.21512683871225</v>
      </c>
      <c r="H115" s="31"/>
    </row>
    <row r="116" spans="1:8" ht="18.75" customHeight="1">
      <c r="A116" s="79"/>
      <c r="B116" s="82"/>
      <c r="C116" s="41" t="s">
        <v>221</v>
      </c>
      <c r="D116" s="20">
        <v>455170</v>
      </c>
      <c r="E116" s="18">
        <v>448621.40299999999</v>
      </c>
      <c r="F116" s="9">
        <f t="shared" si="12"/>
        <v>-6548.5970000000088</v>
      </c>
      <c r="G116" s="9">
        <f t="shared" si="13"/>
        <v>98.561285453786496</v>
      </c>
      <c r="H116" s="31"/>
    </row>
    <row r="117" spans="1:8" ht="18.75" customHeight="1">
      <c r="A117" s="80"/>
      <c r="B117" s="83"/>
      <c r="C117" s="15" t="s">
        <v>222</v>
      </c>
      <c r="D117" s="34">
        <f>D116/D115</f>
        <v>1135.5856934714488</v>
      </c>
      <c r="E117" s="34">
        <v>1135.5856934714488</v>
      </c>
      <c r="F117" s="9">
        <f t="shared" si="12"/>
        <v>0</v>
      </c>
      <c r="G117" s="9">
        <f t="shared" si="13"/>
        <v>100</v>
      </c>
      <c r="H117" s="31"/>
    </row>
    <row r="118" spans="1:8" ht="18.75" customHeight="1">
      <c r="A118" s="76"/>
      <c r="B118" s="77" t="s">
        <v>224</v>
      </c>
      <c r="C118" s="15" t="s">
        <v>225</v>
      </c>
      <c r="D118" s="40">
        <v>2313.4789999999998</v>
      </c>
      <c r="E118" s="18">
        <v>2276.4270000000001</v>
      </c>
      <c r="F118" s="9">
        <f t="shared" si="12"/>
        <v>-37.05199999999968</v>
      </c>
      <c r="G118" s="9">
        <f t="shared" si="13"/>
        <v>98.398429378438294</v>
      </c>
      <c r="H118" s="31"/>
    </row>
    <row r="119" spans="1:8" ht="18.75" customHeight="1">
      <c r="A119" s="76"/>
      <c r="B119" s="77"/>
      <c r="C119" s="15" t="s">
        <v>221</v>
      </c>
      <c r="D119" s="20">
        <v>747804.7</v>
      </c>
      <c r="E119" s="18">
        <v>706156.85700000008</v>
      </c>
      <c r="F119" s="9">
        <f t="shared" si="12"/>
        <v>-41647.842999999877</v>
      </c>
      <c r="G119" s="9">
        <f t="shared" si="13"/>
        <v>94.430652414995535</v>
      </c>
      <c r="H119" s="31"/>
    </row>
    <row r="120" spans="1:8" ht="18.75" customHeight="1">
      <c r="A120" s="76"/>
      <c r="B120" s="77"/>
      <c r="C120" s="15" t="s">
        <v>217</v>
      </c>
      <c r="D120" s="34">
        <f>D119/D118</f>
        <v>323.23816209267517</v>
      </c>
      <c r="E120" s="34">
        <v>323.23816209267517</v>
      </c>
      <c r="F120" s="9">
        <f t="shared" si="12"/>
        <v>0</v>
      </c>
      <c r="G120" s="9">
        <f t="shared" si="13"/>
        <v>100</v>
      </c>
      <c r="H120" s="31"/>
    </row>
    <row r="121" spans="1:8">
      <c r="A121" s="60"/>
      <c r="B121" s="43"/>
      <c r="C121" s="60"/>
      <c r="D121" s="60"/>
      <c r="E121" s="56"/>
      <c r="F121" s="1"/>
      <c r="G121" s="1"/>
    </row>
    <row r="122" spans="1:8" hidden="1">
      <c r="A122" s="61"/>
      <c r="B122" s="22" t="s">
        <v>226</v>
      </c>
      <c r="C122" s="61"/>
      <c r="D122" s="37"/>
      <c r="E122" s="56"/>
      <c r="F122" s="1"/>
      <c r="G122" s="1"/>
    </row>
    <row r="123" spans="1:8" hidden="1">
      <c r="A123" s="61" t="s">
        <v>227</v>
      </c>
      <c r="B123" s="22" t="s">
        <v>228</v>
      </c>
      <c r="C123" s="62" t="s">
        <v>229</v>
      </c>
      <c r="D123" s="37"/>
      <c r="E123" s="56"/>
      <c r="F123" s="1"/>
      <c r="G123" s="1"/>
    </row>
    <row r="124" spans="1:8" hidden="1">
      <c r="A124" s="61"/>
      <c r="B124" s="22"/>
      <c r="C124" s="62"/>
      <c r="D124" s="37"/>
      <c r="E124" s="56"/>
      <c r="F124" s="1"/>
      <c r="G124" s="1"/>
    </row>
    <row r="125" spans="1:8" ht="25.5" hidden="1">
      <c r="A125" s="62">
        <v>9</v>
      </c>
      <c r="B125" s="22" t="s">
        <v>230</v>
      </c>
      <c r="C125" s="62" t="s">
        <v>231</v>
      </c>
      <c r="D125" s="63">
        <f>D127+D128+D129</f>
        <v>387</v>
      </c>
      <c r="E125" s="56"/>
      <c r="F125" s="1"/>
      <c r="G125" s="1"/>
    </row>
    <row r="126" spans="1:8" hidden="1">
      <c r="A126" s="62"/>
      <c r="B126" s="22" t="s">
        <v>232</v>
      </c>
      <c r="C126" s="62"/>
      <c r="D126" s="28"/>
      <c r="E126" s="56"/>
      <c r="F126" s="1"/>
      <c r="G126" s="1"/>
    </row>
    <row r="127" spans="1:8" hidden="1">
      <c r="A127" s="64" t="s">
        <v>233</v>
      </c>
      <c r="B127" s="22" t="s">
        <v>234</v>
      </c>
      <c r="C127" s="62" t="s">
        <v>231</v>
      </c>
      <c r="D127" s="63">
        <v>317</v>
      </c>
      <c r="E127" s="56"/>
      <c r="F127" s="1"/>
      <c r="G127" s="1"/>
    </row>
    <row r="128" spans="1:8" hidden="1">
      <c r="A128" s="64" t="s">
        <v>235</v>
      </c>
      <c r="B128" s="22" t="s">
        <v>236</v>
      </c>
      <c r="C128" s="62" t="s">
        <v>231</v>
      </c>
      <c r="D128" s="63">
        <v>26</v>
      </c>
      <c r="E128" s="56"/>
      <c r="F128" s="1"/>
      <c r="G128" s="1"/>
    </row>
    <row r="129" spans="1:7" hidden="1">
      <c r="A129" s="64" t="s">
        <v>237</v>
      </c>
      <c r="B129" s="22" t="s">
        <v>238</v>
      </c>
      <c r="C129" s="62" t="s">
        <v>231</v>
      </c>
      <c r="D129" s="63">
        <v>44</v>
      </c>
      <c r="E129" s="56"/>
      <c r="F129" s="1"/>
      <c r="G129" s="1"/>
    </row>
    <row r="130" spans="1:7" ht="25.5" hidden="1">
      <c r="A130" s="64" t="s">
        <v>239</v>
      </c>
      <c r="B130" s="22" t="s">
        <v>240</v>
      </c>
      <c r="C130" s="62" t="s">
        <v>241</v>
      </c>
      <c r="D130" s="63">
        <v>109964</v>
      </c>
      <c r="E130" s="56"/>
      <c r="F130" s="1"/>
      <c r="G130" s="1"/>
    </row>
    <row r="131" spans="1:7" hidden="1">
      <c r="A131" s="64"/>
      <c r="B131" s="22" t="s">
        <v>232</v>
      </c>
      <c r="C131" s="62"/>
      <c r="D131" s="63"/>
      <c r="E131" s="56"/>
      <c r="F131" s="1"/>
      <c r="G131" s="1"/>
    </row>
    <row r="132" spans="1:7" hidden="1">
      <c r="A132" s="64" t="s">
        <v>242</v>
      </c>
      <c r="B132" s="22" t="s">
        <v>234</v>
      </c>
      <c r="C132" s="62" t="s">
        <v>241</v>
      </c>
      <c r="D132" s="63">
        <v>108844</v>
      </c>
      <c r="E132" s="56"/>
      <c r="F132" s="1"/>
      <c r="G132" s="1"/>
    </row>
    <row r="133" spans="1:7" hidden="1">
      <c r="A133" s="64" t="s">
        <v>243</v>
      </c>
      <c r="B133" s="22" t="s">
        <v>236</v>
      </c>
      <c r="C133" s="62" t="s">
        <v>241</v>
      </c>
      <c r="D133" s="63">
        <v>125526</v>
      </c>
      <c r="E133" s="56"/>
      <c r="F133" s="1"/>
      <c r="G133" s="1"/>
    </row>
    <row r="134" spans="1:7" hidden="1">
      <c r="A134" s="64" t="s">
        <v>244</v>
      </c>
      <c r="B134" s="22" t="s">
        <v>238</v>
      </c>
      <c r="C134" s="62" t="s">
        <v>241</v>
      </c>
      <c r="D134" s="63">
        <v>108843</v>
      </c>
      <c r="E134" s="56"/>
      <c r="F134" s="1"/>
      <c r="G134" s="1"/>
    </row>
    <row r="135" spans="1:7" ht="38.25" hidden="1">
      <c r="A135" s="64" t="s">
        <v>245</v>
      </c>
      <c r="B135" s="22" t="s">
        <v>246</v>
      </c>
      <c r="C135" s="62" t="s">
        <v>247</v>
      </c>
      <c r="D135" s="20">
        <v>0</v>
      </c>
      <c r="E135" s="56"/>
      <c r="F135" s="1"/>
      <c r="G135" s="1"/>
    </row>
    <row r="136" spans="1:7" ht="25.5" hidden="1">
      <c r="A136" s="64" t="s">
        <v>248</v>
      </c>
      <c r="B136" s="22" t="s">
        <v>249</v>
      </c>
      <c r="C136" s="62" t="s">
        <v>247</v>
      </c>
      <c r="D136" s="20">
        <v>196159</v>
      </c>
      <c r="E136" s="56"/>
      <c r="F136" s="1"/>
      <c r="G136" s="1"/>
    </row>
    <row r="137" spans="1:7" hidden="1">
      <c r="A137" s="64" t="s">
        <v>250</v>
      </c>
      <c r="B137" s="22" t="s">
        <v>251</v>
      </c>
      <c r="C137" s="62" t="s">
        <v>247</v>
      </c>
      <c r="D137" s="20">
        <v>52775</v>
      </c>
      <c r="E137" s="56"/>
      <c r="F137" s="1"/>
      <c r="G137" s="1"/>
    </row>
    <row r="138" spans="1:7" hidden="1">
      <c r="A138" s="64" t="s">
        <v>252</v>
      </c>
      <c r="B138" s="22" t="s">
        <v>253</v>
      </c>
      <c r="C138" s="61" t="s">
        <v>247</v>
      </c>
      <c r="D138" s="20">
        <v>143384</v>
      </c>
      <c r="E138" s="56"/>
      <c r="F138" s="1"/>
      <c r="G138" s="1"/>
    </row>
    <row r="139" spans="1:7" ht="38.25" hidden="1">
      <c r="A139" s="64" t="s">
        <v>254</v>
      </c>
      <c r="B139" s="22" t="s">
        <v>255</v>
      </c>
      <c r="C139" s="61" t="s">
        <v>247</v>
      </c>
      <c r="D139" s="20">
        <v>93721</v>
      </c>
      <c r="E139" s="56"/>
      <c r="F139" s="1"/>
      <c r="G139" s="1"/>
    </row>
    <row r="140" spans="1:7" hidden="1">
      <c r="A140" s="64"/>
      <c r="B140" s="22" t="s">
        <v>232</v>
      </c>
      <c r="C140" s="61" t="s">
        <v>247</v>
      </c>
      <c r="D140" s="28"/>
      <c r="E140" s="56"/>
      <c r="F140" s="1"/>
      <c r="G140" s="1"/>
    </row>
    <row r="141" spans="1:7" hidden="1">
      <c r="A141" s="64" t="s">
        <v>256</v>
      </c>
      <c r="B141" s="22" t="s">
        <v>257</v>
      </c>
      <c r="C141" s="61" t="s">
        <v>247</v>
      </c>
      <c r="D141" s="20">
        <v>93721</v>
      </c>
      <c r="E141" s="56"/>
      <c r="F141" s="1"/>
      <c r="G141" s="1"/>
    </row>
    <row r="142" spans="1:7" hidden="1">
      <c r="A142" s="64" t="s">
        <v>258</v>
      </c>
      <c r="B142" s="22" t="s">
        <v>259</v>
      </c>
      <c r="C142" s="61" t="s">
        <v>247</v>
      </c>
      <c r="D142" s="63">
        <v>0</v>
      </c>
      <c r="E142" s="56"/>
      <c r="F142" s="1"/>
      <c r="G142" s="1"/>
    </row>
    <row r="143" spans="1:7" hidden="1">
      <c r="A143" s="64" t="s">
        <v>260</v>
      </c>
      <c r="B143" s="22" t="s">
        <v>261</v>
      </c>
      <c r="C143" s="61" t="s">
        <v>247</v>
      </c>
      <c r="D143" s="63">
        <v>0</v>
      </c>
      <c r="E143" s="56"/>
      <c r="F143" s="1"/>
      <c r="G143" s="1"/>
    </row>
    <row r="144" spans="1:7">
      <c r="A144" s="65"/>
      <c r="B144" s="48" t="s">
        <v>262</v>
      </c>
      <c r="C144" s="65"/>
      <c r="D144" s="65"/>
      <c r="E144" s="65"/>
    </row>
    <row r="145" spans="1:8">
      <c r="A145" s="65"/>
      <c r="B145" s="49" t="s">
        <v>263</v>
      </c>
      <c r="C145" s="65"/>
      <c r="D145" s="65"/>
      <c r="E145" s="65"/>
    </row>
    <row r="146" spans="1:8">
      <c r="A146" s="65"/>
      <c r="B146" s="50" t="s">
        <v>264</v>
      </c>
      <c r="C146" s="65"/>
      <c r="D146" s="65"/>
      <c r="E146" s="65"/>
    </row>
    <row r="147" spans="1:8">
      <c r="A147" s="65"/>
      <c r="B147" s="49" t="s">
        <v>265</v>
      </c>
      <c r="C147" s="65"/>
      <c r="D147" s="65"/>
      <c r="E147" s="65"/>
    </row>
    <row r="148" spans="1:8">
      <c r="A148" s="65"/>
      <c r="C148" s="65"/>
      <c r="D148" s="65"/>
      <c r="E148" s="65"/>
    </row>
    <row r="149" spans="1:8">
      <c r="A149" s="65"/>
      <c r="C149" s="65"/>
      <c r="D149" s="65"/>
      <c r="E149" s="65"/>
    </row>
    <row r="150" spans="1:8" ht="15.75">
      <c r="A150" s="65"/>
      <c r="B150" s="51" t="s">
        <v>266</v>
      </c>
      <c r="C150" s="66"/>
      <c r="D150" s="66"/>
      <c r="E150" s="66"/>
      <c r="F150" s="51" t="s">
        <v>267</v>
      </c>
      <c r="H150" s="51" t="s">
        <v>268</v>
      </c>
    </row>
    <row r="151" spans="1:8" ht="15.75">
      <c r="A151" s="65"/>
      <c r="C151" s="65"/>
      <c r="D151" s="65"/>
      <c r="E151" s="65"/>
      <c r="G151" s="49"/>
      <c r="H151" s="51" t="s">
        <v>269</v>
      </c>
    </row>
    <row r="152" spans="1:8" ht="15.75">
      <c r="B152" s="54"/>
      <c r="C152" s="67"/>
    </row>
    <row r="153" spans="1:8" ht="15.75">
      <c r="B153" s="54"/>
      <c r="C153" s="67"/>
    </row>
    <row r="154" spans="1:8" ht="15.75">
      <c r="B154" s="54"/>
      <c r="C154" s="67"/>
    </row>
    <row r="155" spans="1:8" ht="15.75">
      <c r="B155" s="54"/>
      <c r="C155" s="67"/>
    </row>
  </sheetData>
  <mergeCells count="12">
    <mergeCell ref="A2:H2"/>
    <mergeCell ref="A3:H3"/>
    <mergeCell ref="A106:A107"/>
    <mergeCell ref="B106:B107"/>
    <mergeCell ref="A108:A109"/>
    <mergeCell ref="B108:B109"/>
    <mergeCell ref="A112:A114"/>
    <mergeCell ref="B112:B114"/>
    <mergeCell ref="A115:A117"/>
    <mergeCell ref="B115:B117"/>
    <mergeCell ref="A118:A120"/>
    <mergeCell ref="B118:B120"/>
  </mergeCells>
  <hyperlinks>
    <hyperlink ref="B146" r:id="rId1" display="petropavlsu@mail.ru"/>
  </hyperlinks>
  <pageMargins left="0.59055118110236227" right="0.39370078740157483" top="0.59055118110236227" bottom="0.39370078740157483" header="0.31496062992125984" footer="0.31496062992125984"/>
  <pageSetup paperSize="9" scale="70" fitToHeight="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12 мес.2023 года ВОДА</vt:lpstr>
      <vt:lpstr>12 мес.2023 года СТОКИ</vt:lpstr>
      <vt:lpstr>'12 мес.2023 года ВОДА'!Область_печати</vt:lpstr>
      <vt:lpstr>'12 мес.2023 года СТОКИ'!Область_печати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2024-05-20T10:05:45Z</dcterms:modified>
</cp:coreProperties>
</file>